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ssica.wagoner\Desktop\Website Updates\"/>
    </mc:Choice>
  </mc:AlternateContent>
  <xr:revisionPtr revIDLastSave="0" documentId="8_{0F192DC3-2824-461C-BC4D-EFA0EF4BE5F9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" sheetId="1" state="hidden" r:id="rId1"/>
    <sheet name="Worksheet" sheetId="3" r:id="rId2"/>
    <sheet name="Sheet2" sheetId="2" state="hidden" r:id="rId3"/>
  </sheets>
  <definedNames>
    <definedName name="_xlnm._FilterDatabase" localSheetId="0" hidden="1">Form!$D$17:$D$31</definedName>
    <definedName name="_xlnm.Print_Area" localSheetId="0">Form!$A$1:$F$58</definedName>
    <definedName name="_xlnm.Print_Area" localSheetId="1">Worksheet!$A$1:$L$39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3" l="1"/>
  <c r="AK31" i="3" l="1"/>
  <c r="AL31" i="3"/>
  <c r="AK32" i="3"/>
  <c r="AL32" i="3"/>
  <c r="AK33" i="3"/>
  <c r="AL33" i="3"/>
  <c r="AK34" i="3"/>
  <c r="AL34" i="3"/>
  <c r="AK35" i="3"/>
  <c r="AL35" i="3"/>
  <c r="AK36" i="3"/>
  <c r="AL36" i="3"/>
  <c r="AK37" i="3"/>
  <c r="AL37" i="3"/>
  <c r="AK38" i="3"/>
  <c r="AL38" i="3"/>
  <c r="AK39" i="3"/>
  <c r="AL39" i="3"/>
  <c r="AK40" i="3"/>
  <c r="AL40" i="3"/>
  <c r="AK30" i="3"/>
  <c r="AL30" i="3"/>
  <c r="AK16" i="3" l="1"/>
  <c r="AK17" i="3"/>
  <c r="AK18" i="3"/>
  <c r="AK19" i="3"/>
  <c r="AK20" i="3"/>
  <c r="AK21" i="3"/>
  <c r="AK22" i="3"/>
  <c r="AK23" i="3"/>
  <c r="AK24" i="3"/>
  <c r="AK25" i="3"/>
  <c r="AK15" i="3"/>
  <c r="AQ15" i="3"/>
  <c r="AQ16" i="3"/>
  <c r="AQ17" i="3"/>
  <c r="AQ18" i="3"/>
  <c r="AQ19" i="3"/>
  <c r="AQ20" i="3"/>
  <c r="AQ21" i="3"/>
  <c r="AQ22" i="3"/>
  <c r="AQ23" i="3"/>
  <c r="AQ24" i="3"/>
  <c r="AQ25" i="3"/>
  <c r="E41" i="3"/>
  <c r="AS16" i="3" l="1"/>
  <c r="E19" i="1" s="1"/>
  <c r="AS17" i="3"/>
  <c r="E20" i="1" s="1"/>
  <c r="AS18" i="3"/>
  <c r="E21" i="1" s="1"/>
  <c r="AS19" i="3"/>
  <c r="E22" i="1" s="1"/>
  <c r="AS20" i="3"/>
  <c r="E23" i="1" s="1"/>
  <c r="AS21" i="3"/>
  <c r="E24" i="1" s="1"/>
  <c r="AS22" i="3"/>
  <c r="E25" i="1" s="1"/>
  <c r="AS23" i="3"/>
  <c r="E26" i="1" s="1"/>
  <c r="AH40" i="3"/>
  <c r="AJ40" i="3"/>
  <c r="AP40" i="3"/>
  <c r="AQ40" i="3"/>
  <c r="AS40" i="3"/>
  <c r="E42" i="1" s="1"/>
  <c r="AH25" i="3"/>
  <c r="AJ25" i="3"/>
  <c r="AN25" i="3" s="1"/>
  <c r="AL25" i="3"/>
  <c r="AM25" i="3" s="1"/>
  <c r="AO25" i="3"/>
  <c r="AP25" i="3"/>
  <c r="AS25" i="3"/>
  <c r="E28" i="1" s="1"/>
  <c r="B28" i="1" l="1"/>
  <c r="AM40" i="3"/>
  <c r="AN40" i="3" s="1"/>
  <c r="AO40" i="3" s="1"/>
  <c r="AR25" i="3"/>
  <c r="D28" i="1" s="1"/>
  <c r="B10" i="1"/>
  <c r="B42" i="1" l="1"/>
  <c r="AR40" i="3"/>
  <c r="D42" i="1" s="1"/>
  <c r="AR39" i="3"/>
  <c r="AR38" i="3"/>
  <c r="AR37" i="3"/>
  <c r="AR36" i="3"/>
  <c r="AR35" i="3"/>
  <c r="AR34" i="3"/>
  <c r="AR33" i="3"/>
  <c r="AR32" i="3"/>
  <c r="AR31" i="3"/>
  <c r="AR30" i="3"/>
  <c r="AP39" i="3"/>
  <c r="AP38" i="3"/>
  <c r="AP37" i="3"/>
  <c r="AP36" i="3"/>
  <c r="AP35" i="3"/>
  <c r="AP34" i="3"/>
  <c r="AP33" i="3"/>
  <c r="AP32" i="3"/>
  <c r="AP31" i="3"/>
  <c r="AP30" i="3"/>
  <c r="AQ31" i="3"/>
  <c r="AQ32" i="3"/>
  <c r="AQ33" i="3"/>
  <c r="AQ34" i="3"/>
  <c r="AQ35" i="3"/>
  <c r="AQ36" i="3"/>
  <c r="AQ37" i="3"/>
  <c r="AQ38" i="3"/>
  <c r="AQ39" i="3"/>
  <c r="AQ30" i="3"/>
  <c r="AP16" i="3"/>
  <c r="AP17" i="3"/>
  <c r="AP18" i="3"/>
  <c r="AP19" i="3"/>
  <c r="AP20" i="3"/>
  <c r="AP21" i="3"/>
  <c r="AP22" i="3"/>
  <c r="AP23" i="3"/>
  <c r="AP24" i="3"/>
  <c r="AP15" i="3"/>
  <c r="AH12" i="3" l="1"/>
  <c r="B9" i="1" s="1"/>
  <c r="AO16" i="3" l="1"/>
  <c r="AO17" i="3"/>
  <c r="AO18" i="3"/>
  <c r="AO19" i="3"/>
  <c r="AO20" i="3"/>
  <c r="AO21" i="3"/>
  <c r="AO22" i="3"/>
  <c r="AO23" i="3"/>
  <c r="AO24" i="3"/>
  <c r="AO15" i="3"/>
  <c r="B29" i="1"/>
  <c r="B15" i="1"/>
  <c r="A12" i="1"/>
  <c r="B8" i="1"/>
  <c r="E3" i="1"/>
  <c r="B3" i="1"/>
  <c r="E1" i="1"/>
  <c r="B14" i="1" l="1"/>
  <c r="AH16" i="3"/>
  <c r="AH17" i="3"/>
  <c r="AH18" i="3"/>
  <c r="AH19" i="3"/>
  <c r="AH20" i="3"/>
  <c r="AH21" i="3"/>
  <c r="AH22" i="3"/>
  <c r="AH23" i="3"/>
  <c r="AH24" i="3"/>
  <c r="AH15" i="3"/>
  <c r="AV57" i="3" l="1"/>
  <c r="G47" i="1" l="1"/>
  <c r="H47" i="1" s="1"/>
  <c r="AT31" i="3"/>
  <c r="E33" i="1" s="1"/>
  <c r="AT32" i="3"/>
  <c r="E34" i="1" s="1"/>
  <c r="AT33" i="3"/>
  <c r="E35" i="1" s="1"/>
  <c r="AT34" i="3"/>
  <c r="E36" i="1" s="1"/>
  <c r="AT35" i="3"/>
  <c r="E37" i="1" s="1"/>
  <c r="AT36" i="3"/>
  <c r="E38" i="1" s="1"/>
  <c r="AT37" i="3"/>
  <c r="E39" i="1" s="1"/>
  <c r="AT38" i="3"/>
  <c r="E40" i="1" s="1"/>
  <c r="AT39" i="3"/>
  <c r="E41" i="1" s="1"/>
  <c r="AT30" i="3"/>
  <c r="E32" i="1" s="1"/>
  <c r="AS24" i="3"/>
  <c r="E27" i="1" s="1"/>
  <c r="AS15" i="3"/>
  <c r="E18" i="1" s="1"/>
  <c r="AH39" i="3" l="1"/>
  <c r="AH38" i="3"/>
  <c r="AH37" i="3"/>
  <c r="AH36" i="3"/>
  <c r="AH35" i="3"/>
  <c r="AH34" i="3"/>
  <c r="AH33" i="3"/>
  <c r="AH32" i="3"/>
  <c r="AH31" i="3"/>
  <c r="AH30" i="3"/>
  <c r="AJ31" i="3"/>
  <c r="AJ32" i="3"/>
  <c r="AS32" i="3"/>
  <c r="D34" i="1" s="1"/>
  <c r="AJ33" i="3"/>
  <c r="AS33" i="3"/>
  <c r="D35" i="1" s="1"/>
  <c r="AJ34" i="3"/>
  <c r="AS34" i="3"/>
  <c r="D36" i="1" s="1"/>
  <c r="AJ35" i="3"/>
  <c r="AS35" i="3"/>
  <c r="D37" i="1" s="1"/>
  <c r="AJ36" i="3"/>
  <c r="AJ37" i="3"/>
  <c r="AS37" i="3"/>
  <c r="D39" i="1" s="1"/>
  <c r="AJ38" i="3"/>
  <c r="AS38" i="3"/>
  <c r="D40" i="1" s="1"/>
  <c r="AJ39" i="3"/>
  <c r="AS39" i="3"/>
  <c r="D41" i="1" s="1"/>
  <c r="AJ16" i="3"/>
  <c r="AN16" i="3" s="1"/>
  <c r="AL16" i="3"/>
  <c r="AR16" i="3" s="1"/>
  <c r="D19" i="1" s="1"/>
  <c r="AJ17" i="3"/>
  <c r="AN17" i="3" s="1"/>
  <c r="AL17" i="3"/>
  <c r="AR17" i="3" s="1"/>
  <c r="D20" i="1" s="1"/>
  <c r="AJ18" i="3"/>
  <c r="AN18" i="3" s="1"/>
  <c r="AL18" i="3"/>
  <c r="AR18" i="3" s="1"/>
  <c r="D21" i="1" s="1"/>
  <c r="AJ19" i="3"/>
  <c r="AN19" i="3" s="1"/>
  <c r="AL19" i="3"/>
  <c r="AR19" i="3" s="1"/>
  <c r="D22" i="1" s="1"/>
  <c r="AJ20" i="3"/>
  <c r="AN20" i="3" s="1"/>
  <c r="AL20" i="3"/>
  <c r="AR20" i="3" s="1"/>
  <c r="D23" i="1" s="1"/>
  <c r="AJ21" i="3"/>
  <c r="AN21" i="3" s="1"/>
  <c r="AL21" i="3"/>
  <c r="AR21" i="3" s="1"/>
  <c r="D24" i="1" s="1"/>
  <c r="AJ22" i="3"/>
  <c r="AN22" i="3" s="1"/>
  <c r="AL22" i="3"/>
  <c r="AR22" i="3" s="1"/>
  <c r="D25" i="1" s="1"/>
  <c r="AJ23" i="3"/>
  <c r="AN23" i="3" s="1"/>
  <c r="AL23" i="3"/>
  <c r="AR23" i="3" s="1"/>
  <c r="D26" i="1" s="1"/>
  <c r="AJ24" i="3"/>
  <c r="AN24" i="3" s="1"/>
  <c r="AL24" i="3"/>
  <c r="AR24" i="3" s="1"/>
  <c r="D27" i="1" s="1"/>
  <c r="AJ30" i="3"/>
  <c r="AL15" i="3"/>
  <c r="AJ15" i="3"/>
  <c r="AM15" i="3" l="1"/>
  <c r="AN15" i="3"/>
  <c r="AS30" i="3"/>
  <c r="D32" i="1" s="1"/>
  <c r="AN30" i="3"/>
  <c r="AO30" i="3" s="1"/>
  <c r="AR15" i="3"/>
  <c r="D18" i="1" s="1"/>
  <c r="AS31" i="3"/>
  <c r="D33" i="1" s="1"/>
  <c r="AN37" i="3"/>
  <c r="AO37" i="3" s="1"/>
  <c r="AN36" i="3"/>
  <c r="AO36" i="3" s="1"/>
  <c r="AS36" i="3"/>
  <c r="D38" i="1" s="1"/>
  <c r="AN39" i="3"/>
  <c r="AO39" i="3" s="1"/>
  <c r="AN31" i="3"/>
  <c r="AO31" i="3" s="1"/>
  <c r="AN32" i="3"/>
  <c r="AO32" i="3" s="1"/>
  <c r="AN34" i="3"/>
  <c r="AO34" i="3" s="1"/>
  <c r="AM24" i="3"/>
  <c r="AM23" i="3"/>
  <c r="AN38" i="3"/>
  <c r="AO38" i="3" s="1"/>
  <c r="AN35" i="3"/>
  <c r="AO35" i="3" s="1"/>
  <c r="AN33" i="3"/>
  <c r="AO33" i="3" s="1"/>
  <c r="AM22" i="3"/>
  <c r="AM21" i="3"/>
  <c r="AM20" i="3"/>
  <c r="AM19" i="3"/>
  <c r="AM18" i="3"/>
  <c r="AM17" i="3"/>
  <c r="AM16" i="3"/>
  <c r="H48" i="1"/>
  <c r="H49" i="1"/>
  <c r="B37" i="1" l="1"/>
  <c r="B36" i="1"/>
  <c r="B40" i="1"/>
  <c r="B34" i="1"/>
  <c r="B38" i="1"/>
  <c r="B33" i="1"/>
  <c r="B39" i="1"/>
  <c r="B35" i="1"/>
  <c r="B41" i="1"/>
  <c r="B32" i="1"/>
  <c r="B23" i="1"/>
  <c r="B24" i="1"/>
  <c r="B21" i="1"/>
  <c r="B25" i="1"/>
  <c r="B26" i="1"/>
  <c r="B22" i="1"/>
  <c r="B27" i="1"/>
  <c r="B18" i="1"/>
  <c r="B20" i="1"/>
  <c r="B19" i="1"/>
  <c r="A45" i="1"/>
</calcChain>
</file>

<file path=xl/sharedStrings.xml><?xml version="1.0" encoding="utf-8"?>
<sst xmlns="http://schemas.openxmlformats.org/spreadsheetml/2006/main" count="2510" uniqueCount="2455">
  <si>
    <t>Signed_______________________________________________________________________</t>
  </si>
  <si>
    <t>County Judge/Executive</t>
  </si>
  <si>
    <t>Approved as to form and classification this ____ day of ________________________, 20____.</t>
  </si>
  <si>
    <t>State Local Finance Officer</t>
  </si>
  <si>
    <t>This budget ordinance amendment was duly adopted by the Fiscal Court of ___________________</t>
  </si>
  <si>
    <t>County, Kentucky, this day, the ____ day of _______________, 20____.</t>
  </si>
  <si>
    <t>Return one copy to the State Local Finance Officer within fifteen days of adoption.</t>
  </si>
  <si>
    <t>Adair</t>
  </si>
  <si>
    <t>Allen</t>
  </si>
  <si>
    <t>Anderson</t>
  </si>
  <si>
    <t>Ballard</t>
  </si>
  <si>
    <t>Barren</t>
  </si>
  <si>
    <t>Bath</t>
  </si>
  <si>
    <t>Bell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</si>
  <si>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</si>
  <si>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</si>
  <si>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</si>
  <si>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</si>
  <si>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</si>
  <si>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</si>
  <si>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</si>
  <si>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</si>
  <si>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</si>
  <si>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</si>
  <si>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</si>
  <si>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</si>
  <si>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</si>
  <si>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</si>
  <si>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</si>
  <si>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</si>
  <si>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</si>
  <si>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</si>
  <si>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</si>
  <si>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</si>
  <si>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</si>
  <si>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</si>
  <si>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</si>
  <si>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</si>
  <si>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</si>
  <si>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</si>
  <si>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</si>
  <si>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</si>
  <si>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</si>
  <si>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</si>
  <si>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</si>
  <si>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</si>
  <si>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</si>
  <si>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</si>
  <si>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</si>
  <si>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</si>
  <si>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</si>
  <si>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</si>
  <si>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</si>
  <si>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</si>
  <si>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</si>
  <si>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</si>
  <si>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</si>
  <si>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</si>
  <si>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</si>
  <si>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</si>
  <si>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</si>
  <si>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</si>
  <si>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</si>
  <si>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</si>
  <si>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</si>
  <si>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</si>
  <si>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</si>
  <si>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</si>
  <si>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</si>
  <si>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</si>
  <si>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</si>
  <si>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</si>
  <si>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</si>
  <si>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</si>
  <si>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</si>
  <si>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</si>
  <si>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</si>
  <si>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Madison</t>
  </si>
  <si>
    <t>Magoffin</t>
  </si>
  <si>
    <t>Marion</t>
  </si>
  <si>
    <t>Marshall</t>
  </si>
  <si>
    <t>Martin</t>
  </si>
  <si>
    <t>Mason</t>
  </si>
  <si>
    <t>McCracken</t>
  </si>
  <si>
    <t>McCreary</t>
  </si>
  <si>
    <t>McLean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</si>
  <si>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</si>
  <si>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</si>
  <si>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</si>
  <si>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</si>
  <si>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</si>
  <si>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</si>
  <si>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</si>
  <si>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</si>
  <si>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</si>
  <si>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</si>
  <si>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</si>
  <si>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</si>
  <si>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</si>
  <si>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</si>
  <si>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</si>
  <si>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</si>
  <si>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</si>
  <si>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</si>
  <si>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</si>
  <si>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</si>
  <si>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</si>
  <si>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</si>
  <si>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</si>
  <si>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</si>
  <si>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</si>
  <si>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</si>
  <si>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</si>
  <si>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</si>
  <si>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</si>
  <si>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</si>
  <si>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</si>
  <si>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</si>
  <si>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</si>
  <si>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</si>
  <si>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</si>
  <si>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</si>
  <si>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</si>
  <si>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</si>
  <si>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</si>
  <si>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t>Increase</t>
  </si>
  <si>
    <t>Decrease</t>
  </si>
  <si>
    <t>Account Codes:</t>
  </si>
  <si>
    <t>01</t>
  </si>
  <si>
    <t>General Fund</t>
  </si>
  <si>
    <t>02</t>
  </si>
  <si>
    <t>Road Fund</t>
  </si>
  <si>
    <t>03</t>
  </si>
  <si>
    <t>Jail Fund</t>
  </si>
  <si>
    <t>04</t>
  </si>
  <si>
    <t>Local Government Economic Assistance Fund</t>
  </si>
  <si>
    <t>05</t>
  </si>
  <si>
    <t>Bond Proceeds Fund</t>
  </si>
  <si>
    <t>06</t>
  </si>
  <si>
    <t>State Grants</t>
  </si>
  <si>
    <t>07</t>
  </si>
  <si>
    <t>Federal Grants</t>
  </si>
  <si>
    <t>08</t>
  </si>
  <si>
    <t>Disaster Emergency Services Fund</t>
  </si>
  <si>
    <t>09</t>
  </si>
  <si>
    <t>Ambulance Fund</t>
  </si>
  <si>
    <t>10</t>
  </si>
  <si>
    <t>Water District</t>
  </si>
  <si>
    <t>11</t>
  </si>
  <si>
    <t>Emergency Shelter Fund</t>
  </si>
  <si>
    <t>12</t>
  </si>
  <si>
    <t>Forest Fire Protection Fund</t>
  </si>
  <si>
    <t>13</t>
  </si>
  <si>
    <t>Solid Waste Fund</t>
  </si>
  <si>
    <t>14</t>
  </si>
  <si>
    <t>Parks and Recreation Fund</t>
  </si>
  <si>
    <t>15</t>
  </si>
  <si>
    <t>Landfill</t>
  </si>
  <si>
    <t>16</t>
  </si>
  <si>
    <t>Rescue Squad</t>
  </si>
  <si>
    <t>17</t>
  </si>
  <si>
    <t>fire department</t>
  </si>
  <si>
    <t>18</t>
  </si>
  <si>
    <t>county police</t>
  </si>
  <si>
    <t>19</t>
  </si>
  <si>
    <t>public defender</t>
  </si>
  <si>
    <t>20</t>
  </si>
  <si>
    <t>jail construction fund</t>
  </si>
  <si>
    <t>21</t>
  </si>
  <si>
    <t>county bond sinking fund</t>
  </si>
  <si>
    <t>22</t>
  </si>
  <si>
    <t>golf fund</t>
  </si>
  <si>
    <t>23</t>
  </si>
  <si>
    <t>occupational tax fund</t>
  </si>
  <si>
    <t>24</t>
  </si>
  <si>
    <t>swimming pool fund</t>
  </si>
  <si>
    <t>25</t>
  </si>
  <si>
    <t>section 8 housing</t>
  </si>
  <si>
    <t>26</t>
  </si>
  <si>
    <t>lake fund</t>
  </si>
  <si>
    <t>27</t>
  </si>
  <si>
    <t>economic fund</t>
  </si>
  <si>
    <t>28</t>
  </si>
  <si>
    <t>library tax fund</t>
  </si>
  <si>
    <t>29</t>
  </si>
  <si>
    <t>juvenile justice fund</t>
  </si>
  <si>
    <t>30</t>
  </si>
  <si>
    <t>flood fund</t>
  </si>
  <si>
    <t>31</t>
  </si>
  <si>
    <t>Local Government Economic Development Fund</t>
  </si>
  <si>
    <t>75</t>
  </si>
  <si>
    <t>Special Funds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</si>
  <si>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</si>
  <si>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</si>
  <si>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</si>
  <si>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</si>
  <si>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</si>
  <si>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</si>
  <si>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</si>
  <si>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</si>
  <si>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</si>
  <si>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</si>
  <si>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</si>
  <si>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</si>
  <si>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</si>
  <si>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91</t>
  </si>
  <si>
    <t>Educational Fund</t>
  </si>
  <si>
    <t>92</t>
  </si>
  <si>
    <t>School Fund</t>
  </si>
  <si>
    <t>94</t>
  </si>
  <si>
    <t>Educational Endowment Fund</t>
  </si>
  <si>
    <t>95</t>
  </si>
  <si>
    <t>Special Reserve Fund</t>
  </si>
  <si>
    <t>96</t>
  </si>
  <si>
    <t>Indigent Services Fund</t>
  </si>
  <si>
    <t>97</t>
  </si>
  <si>
    <t>Capital Improvement Fund</t>
  </si>
  <si>
    <t>99</t>
  </si>
  <si>
    <t>Debt Service Fund</t>
  </si>
  <si>
    <t>4100</t>
  </si>
  <si>
    <t>Taxes</t>
  </si>
  <si>
    <t>4101</t>
  </si>
  <si>
    <t>Real Estate - Sheriff</t>
  </si>
  <si>
    <t>4102</t>
  </si>
  <si>
    <t>Tangible Personal Property - Sheriff</t>
  </si>
  <si>
    <t>4103</t>
  </si>
  <si>
    <t>Motor Vehicle - County Clerk</t>
  </si>
  <si>
    <t>4104</t>
  </si>
  <si>
    <t>Delinquent Tax - County Clerk</t>
  </si>
  <si>
    <t>4105</t>
  </si>
  <si>
    <t>Delinquent Personal Tax</t>
  </si>
  <si>
    <t>4106</t>
  </si>
  <si>
    <t>Tangible Personal Property - County Clerk (Boats)</t>
  </si>
  <si>
    <t>4107</t>
  </si>
  <si>
    <t>Unmined Minerals - Sheriff</t>
  </si>
  <si>
    <t>4112</t>
  </si>
  <si>
    <t>Fire Protection (not fire district)</t>
  </si>
  <si>
    <t>4113</t>
  </si>
  <si>
    <t>Garbage Collection</t>
  </si>
  <si>
    <t>4114</t>
  </si>
  <si>
    <t>Health Districts</t>
  </si>
  <si>
    <t>4115</t>
  </si>
  <si>
    <t>County Library (not library district)</t>
  </si>
  <si>
    <t>4116</t>
  </si>
  <si>
    <t>Transit Authority</t>
  </si>
  <si>
    <t>4117</t>
  </si>
  <si>
    <t>Extension Service</t>
  </si>
  <si>
    <t>4118</t>
  </si>
  <si>
    <t>Soil Conservation</t>
  </si>
  <si>
    <t>4119</t>
  </si>
  <si>
    <t>Timberland Tax</t>
  </si>
  <si>
    <t>4120</t>
  </si>
  <si>
    <t>Other Ad Valorem</t>
  </si>
  <si>
    <t>4121</t>
  </si>
  <si>
    <t>Advertising Costs</t>
  </si>
  <si>
    <t>4122</t>
  </si>
  <si>
    <t>Tax Increment Financing</t>
  </si>
  <si>
    <t>4130</t>
  </si>
  <si>
    <t>Bank Franchise Deposit Tax</t>
  </si>
  <si>
    <t>4131</t>
  </si>
  <si>
    <t>Franchise Corporation (public service company)</t>
  </si>
  <si>
    <t>4132</t>
  </si>
  <si>
    <t>Distilled Spirits</t>
  </si>
  <si>
    <t>4133</t>
  </si>
  <si>
    <t>Agricultural Products</t>
  </si>
  <si>
    <t>4134</t>
  </si>
  <si>
    <t>Occupational License Fee/Tax</t>
  </si>
  <si>
    <t>4135</t>
  </si>
  <si>
    <t>Deed Transfer</t>
  </si>
  <si>
    <t>4136</t>
  </si>
  <si>
    <t>Auto Sticker</t>
  </si>
  <si>
    <t>4137</t>
  </si>
  <si>
    <t>Insurance License Fee/Tax</t>
  </si>
  <si>
    <t>4138</t>
  </si>
  <si>
    <t>Transient Room Tax</t>
  </si>
  <si>
    <t>4139</t>
  </si>
  <si>
    <t>Net Profits Fee/Tax</t>
  </si>
  <si>
    <t>4140</t>
  </si>
  <si>
    <t>Telephone 911 Fee/Tax</t>
  </si>
  <si>
    <t>4141</t>
  </si>
  <si>
    <t>Rental Motor Vehicle License Fee</t>
  </si>
  <si>
    <t>4200</t>
  </si>
  <si>
    <t>In Lieu Tax Payments</t>
  </si>
  <si>
    <t>4201</t>
  </si>
  <si>
    <t>Public Housing</t>
  </si>
  <si>
    <t>4202</t>
  </si>
  <si>
    <t>Cities</t>
  </si>
  <si>
    <t>4203</t>
  </si>
  <si>
    <t>TVA</t>
  </si>
  <si>
    <t>4204</t>
  </si>
  <si>
    <t>Federal Flood Control Payments</t>
  </si>
  <si>
    <t>4205</t>
  </si>
  <si>
    <t>National Forest</t>
  </si>
  <si>
    <t>4206</t>
  </si>
  <si>
    <t>Electric Utility</t>
  </si>
  <si>
    <t>4207</t>
  </si>
  <si>
    <t>Drainage System</t>
  </si>
  <si>
    <t>4208</t>
  </si>
  <si>
    <t>Industrial Revenue Bond Lessee</t>
  </si>
  <si>
    <t>4209</t>
  </si>
  <si>
    <t>Other Leaseholders</t>
  </si>
  <si>
    <t>4210</t>
  </si>
  <si>
    <t>Other in Lieu Payments</t>
  </si>
  <si>
    <t>4300</t>
  </si>
  <si>
    <t>Excess Fees</t>
  </si>
  <si>
    <t>4301</t>
  </si>
  <si>
    <t>County Attorney</t>
  </si>
  <si>
    <t>4302</t>
  </si>
  <si>
    <t>County Clerk</t>
  </si>
  <si>
    <t>4304</t>
  </si>
  <si>
    <t>Sheriff</t>
  </si>
  <si>
    <t>4306</t>
  </si>
  <si>
    <t>Sheriff, Clerk, 25% account (counties over 70,000)</t>
  </si>
  <si>
    <t>4307</t>
  </si>
  <si>
    <t>Sheriff, Clerk excess, 75% account (counties over 70,000)</t>
  </si>
  <si>
    <t>4400</t>
  </si>
  <si>
    <t>License and Permits</t>
  </si>
  <si>
    <t>4401</t>
  </si>
  <si>
    <t>Commercial License (Business License)</t>
  </si>
  <si>
    <t>4402</t>
  </si>
  <si>
    <t>Alcoholic Beverage</t>
  </si>
  <si>
    <t>4403</t>
  </si>
  <si>
    <t>Mineral Resource Production</t>
  </si>
  <si>
    <t>4404</t>
  </si>
  <si>
    <t>Overweight Coal Trucks</t>
  </si>
  <si>
    <t>4405</t>
  </si>
  <si>
    <t>Off Sight Waste Management Facility</t>
  </si>
  <si>
    <t>4406</t>
  </si>
  <si>
    <t>Other License</t>
  </si>
  <si>
    <t>4407</t>
  </si>
  <si>
    <t>Building Permit</t>
  </si>
  <si>
    <t>4408</t>
  </si>
  <si>
    <t>Housing Permit</t>
  </si>
  <si>
    <t>4409</t>
  </si>
  <si>
    <t>Local Planning Commission</t>
  </si>
  <si>
    <t>4410</t>
  </si>
  <si>
    <t>Shipping Permit</t>
  </si>
  <si>
    <t>4411</t>
  </si>
  <si>
    <t>Other Permit</t>
  </si>
  <si>
    <t>4412</t>
  </si>
  <si>
    <t>Building Inspection</t>
  </si>
  <si>
    <t>4413</t>
  </si>
  <si>
    <t>Housing Inspection</t>
  </si>
  <si>
    <t>4414</t>
  </si>
  <si>
    <t>Plumbing Inspection</t>
  </si>
  <si>
    <t>4415</t>
  </si>
  <si>
    <t>Electrical Inspection</t>
  </si>
  <si>
    <t>4416</t>
  </si>
  <si>
    <t>Other Inspection</t>
  </si>
  <si>
    <t>4417</t>
  </si>
  <si>
    <t>Cable TV Franchise — Telecommunications Tax</t>
  </si>
  <si>
    <t>4418</t>
  </si>
  <si>
    <t>Other Franchise</t>
  </si>
  <si>
    <t>4419</t>
  </si>
  <si>
    <t>Waste Hauling Permits</t>
  </si>
  <si>
    <t>4420</t>
  </si>
  <si>
    <t>Dog License</t>
  </si>
  <si>
    <t>4500</t>
  </si>
  <si>
    <t>Intergovernmental Revenues</t>
  </si>
  <si>
    <t>4501</t>
  </si>
  <si>
    <t>Omitted Property Tax Bill Payment</t>
  </si>
  <si>
    <t>4502</t>
  </si>
  <si>
    <t>Federal Prisoner Payment</t>
  </si>
  <si>
    <t>4503</t>
  </si>
  <si>
    <t>Federal Reimbursement/Refund</t>
  </si>
  <si>
    <t>4504</t>
  </si>
  <si>
    <t>Federal Grants (including money passed through state such as community development block grants or land and water conservation grants)</t>
  </si>
  <si>
    <t>4505</t>
  </si>
  <si>
    <t>Motor vehicle tax from Other Counties</t>
  </si>
  <si>
    <t>4506</t>
  </si>
  <si>
    <t>State Reimbursement/Refund</t>
  </si>
  <si>
    <t>4507</t>
  </si>
  <si>
    <t>Federal Flood Control Receipts</t>
  </si>
  <si>
    <t>4508</t>
  </si>
  <si>
    <t>Local Government Economic Development Grant</t>
  </si>
  <si>
    <t>4509</t>
  </si>
  <si>
    <t>State Reimbursement Non-Public School Transportation</t>
  </si>
  <si>
    <t>4510</t>
  </si>
  <si>
    <t>4511</t>
  </si>
  <si>
    <t>Jail Construction Grant</t>
  </si>
  <si>
    <t>4512</t>
  </si>
  <si>
    <t>Homeland Security Grant</t>
  </si>
  <si>
    <t>4513</t>
  </si>
  <si>
    <t>3% Emergency Money-CRA</t>
  </si>
  <si>
    <t>4514</t>
  </si>
  <si>
    <t>Transportation Cabinet</t>
  </si>
  <si>
    <t>4515</t>
  </si>
  <si>
    <t>Road Energy Recovery Money</t>
  </si>
  <si>
    <t>4516</t>
  </si>
  <si>
    <t>Truck License Distribution</t>
  </si>
  <si>
    <t>4517</t>
  </si>
  <si>
    <t>Drivers License Refund</t>
  </si>
  <si>
    <t>4518</t>
  </si>
  <si>
    <t>County Road Aid</t>
  </si>
  <si>
    <t>4519</t>
  </si>
  <si>
    <t>Municipal Road Aid</t>
  </si>
  <si>
    <t>4520</t>
  </si>
  <si>
    <t>Election Expense Reimbursement</t>
  </si>
  <si>
    <t>4521</t>
  </si>
  <si>
    <t>Board of Assessment Appeals</t>
  </si>
  <si>
    <t>4522</t>
  </si>
  <si>
    <t>Legal Process Tax</t>
  </si>
  <si>
    <t>4523</t>
  </si>
  <si>
    <t>Dog License Refund</t>
  </si>
  <si>
    <t>4524</t>
  </si>
  <si>
    <t>Net Court Revenue</t>
  </si>
  <si>
    <t>4525</t>
  </si>
  <si>
    <t>Public Defender Allotment</t>
  </si>
  <si>
    <t>4526</t>
  </si>
  <si>
    <t>Strip Mine Permit Fund</t>
  </si>
  <si>
    <t>4527</t>
  </si>
  <si>
    <t>LGEA - Coal Production / Severance</t>
  </si>
  <si>
    <t>4528</t>
  </si>
  <si>
    <t>LGEA - Coal Impact</t>
  </si>
  <si>
    <t>4529</t>
  </si>
  <si>
    <t>LGEA - Mineral Tax</t>
  </si>
  <si>
    <t>4530</t>
  </si>
  <si>
    <t>Refund Sheriff's Bond</t>
  </si>
  <si>
    <t>4531</t>
  </si>
  <si>
    <t>Recouped Public Defender Fees</t>
  </si>
  <si>
    <t>4532</t>
  </si>
  <si>
    <t>Space Rental (AOC)</t>
  </si>
  <si>
    <t>4533</t>
  </si>
  <si>
    <t>Jail Operation Pay</t>
  </si>
  <si>
    <t>4534</t>
  </si>
  <si>
    <t>Jail Medical Payments</t>
  </si>
  <si>
    <t>4535</t>
  </si>
  <si>
    <t>Court Costs, Jail Operation</t>
  </si>
  <si>
    <t>4536</t>
  </si>
  <si>
    <t>Intercounty Jail Contract</t>
  </si>
  <si>
    <t>4537</t>
  </si>
  <si>
    <t>State Prisoner Payment (controlled intake)</t>
  </si>
  <si>
    <t>4538</t>
  </si>
  <si>
    <t>D.U.I. Service Fee</t>
  </si>
  <si>
    <t>4539</t>
  </si>
  <si>
    <t>Police, Sheriff KLEFFP</t>
  </si>
  <si>
    <t>4540</t>
  </si>
  <si>
    <t>Firefighter Incentive Pay</t>
  </si>
  <si>
    <t>4541</t>
  </si>
  <si>
    <t>DEM Reimbursement</t>
  </si>
  <si>
    <t>4542</t>
  </si>
  <si>
    <t>Federal DES/EMA Reimbursement</t>
  </si>
  <si>
    <t>4543</t>
  </si>
  <si>
    <t>Miscellaneous Payments</t>
  </si>
  <si>
    <t>4544</t>
  </si>
  <si>
    <t>Transfer, Cities</t>
  </si>
  <si>
    <t>4545</t>
  </si>
  <si>
    <t>Transfer, Counties</t>
  </si>
  <si>
    <t>4546</t>
  </si>
  <si>
    <t>Transfer, Districts</t>
  </si>
  <si>
    <t>4547</t>
  </si>
  <si>
    <t>Child Support Incentive</t>
  </si>
  <si>
    <t>4548</t>
  </si>
  <si>
    <t>County Clerk Fees (pooling)</t>
  </si>
  <si>
    <t>4549</t>
  </si>
  <si>
    <t>County Sheriff Fees (pooling)</t>
  </si>
  <si>
    <t>4550</t>
  </si>
  <si>
    <t>Transfer from State Local Debt Officer</t>
  </si>
  <si>
    <t>4551</t>
  </si>
  <si>
    <t>Telephone Reimbursements (all Departments)</t>
  </si>
  <si>
    <t>4552</t>
  </si>
  <si>
    <t>Receipts from School Board</t>
  </si>
  <si>
    <t>4553</t>
  </si>
  <si>
    <t>Federal Law Enforcement Payments (lake patrol)</t>
  </si>
  <si>
    <t>4554</t>
  </si>
  <si>
    <t>Unclaimed Bail Fee Transfer</t>
  </si>
  <si>
    <t>4555</t>
  </si>
  <si>
    <t>State Prisoner Payment (community service)</t>
  </si>
  <si>
    <t>4556</t>
  </si>
  <si>
    <t>Housing Juveniles (other counties)</t>
  </si>
  <si>
    <t>4557</t>
  </si>
  <si>
    <t>Class D Felon Payments</t>
  </si>
  <si>
    <t>4558</t>
  </si>
  <si>
    <t>Inter-local Agreement</t>
  </si>
  <si>
    <t>4559</t>
  </si>
  <si>
    <t>Social Security Admin. Incentive Pay (Jail)</t>
  </si>
  <si>
    <t>4560</t>
  </si>
  <si>
    <t>Juvenile Housing Per Diem</t>
  </si>
  <si>
    <t>4561</t>
  </si>
  <si>
    <t>Fiscal Court Filing Fees</t>
  </si>
  <si>
    <t>4562</t>
  </si>
  <si>
    <t>Wireless Telephone 911 Surcharge</t>
  </si>
  <si>
    <t>4563</t>
  </si>
  <si>
    <t>Community Custody Prisoners</t>
  </si>
  <si>
    <t>4564</t>
  </si>
  <si>
    <t>Tobacco Settlement</t>
  </si>
  <si>
    <t>4565</t>
  </si>
  <si>
    <t>Fire Association Subscription Fee</t>
  </si>
  <si>
    <t>4566</t>
  </si>
  <si>
    <t>County Police Supplement</t>
  </si>
  <si>
    <t>4567</t>
  </si>
  <si>
    <t>Court Cost Supplement</t>
  </si>
  <si>
    <t>4568</t>
  </si>
  <si>
    <t>Jail Canteen Profits</t>
  </si>
  <si>
    <t>4569</t>
  </si>
  <si>
    <t>Local Corrections Assistance Fund</t>
  </si>
  <si>
    <t>4599</t>
  </si>
  <si>
    <t>Governmental Error</t>
  </si>
  <si>
    <t>4600</t>
  </si>
  <si>
    <t>Charges for Services</t>
  </si>
  <si>
    <t>4601</t>
  </si>
  <si>
    <t>Forest Fire Suppression Penalties</t>
  </si>
  <si>
    <t>4602</t>
  </si>
  <si>
    <t>4603</t>
  </si>
  <si>
    <t>Landfill User</t>
  </si>
  <si>
    <t>4604</t>
  </si>
  <si>
    <t>Parks and Recreation</t>
  </si>
  <si>
    <t>4605</t>
  </si>
  <si>
    <t>Swimming Pool</t>
  </si>
  <si>
    <t>4606</t>
  </si>
  <si>
    <t>Greens Fees</t>
  </si>
  <si>
    <t>4607</t>
  </si>
  <si>
    <t>Parking Lot</t>
  </si>
  <si>
    <t>4608</t>
  </si>
  <si>
    <t>Ambulance Service</t>
  </si>
  <si>
    <t>4609</t>
  </si>
  <si>
    <t>Rescue Squad Service</t>
  </si>
  <si>
    <t>4610</t>
  </si>
  <si>
    <t>Dispatch Service</t>
  </si>
  <si>
    <t>4611</t>
  </si>
  <si>
    <t>Emergency Medical Service</t>
  </si>
  <si>
    <t>4612</t>
  </si>
  <si>
    <t>Dog Pound</t>
  </si>
  <si>
    <t>4613</t>
  </si>
  <si>
    <t>County Medical Center</t>
  </si>
  <si>
    <t>4614</t>
  </si>
  <si>
    <t>Library</t>
  </si>
  <si>
    <t>4615</t>
  </si>
  <si>
    <t>Data Processing Services</t>
  </si>
  <si>
    <t>4616</t>
  </si>
  <si>
    <t>Water System</t>
  </si>
  <si>
    <t>4617</t>
  </si>
  <si>
    <t>Transit System</t>
  </si>
  <si>
    <t>4618</t>
  </si>
  <si>
    <t>Jail (work release)</t>
  </si>
  <si>
    <t>4619</t>
  </si>
  <si>
    <t>Road Maintenance/Improvements</t>
  </si>
  <si>
    <t>4620</t>
  </si>
  <si>
    <t>Road Signs</t>
  </si>
  <si>
    <t>4621</t>
  </si>
  <si>
    <t>General Prisoner Population</t>
  </si>
  <si>
    <t>4624</t>
  </si>
  <si>
    <t>Home Incarceration Fees</t>
  </si>
  <si>
    <t>4633</t>
  </si>
  <si>
    <t>Jailers Bond Acceptance Fee</t>
  </si>
  <si>
    <t>4634</t>
  </si>
  <si>
    <t>Prisoner Reimbursement</t>
  </si>
  <si>
    <t>4641</t>
  </si>
  <si>
    <t>Vehicle Repair</t>
  </si>
  <si>
    <t>4642</t>
  </si>
  <si>
    <t>Building Access Fees</t>
  </si>
  <si>
    <t>4643</t>
  </si>
  <si>
    <t>Postage Reimbursement</t>
  </si>
  <si>
    <t>4644</t>
  </si>
  <si>
    <t>Warrant Service Fees</t>
  </si>
  <si>
    <t>4680</t>
  </si>
  <si>
    <t>Charges for Services, Service Fees, Etc.</t>
  </si>
  <si>
    <t>4690</t>
  </si>
  <si>
    <t>Memberships</t>
  </si>
  <si>
    <t>4691</t>
  </si>
  <si>
    <t>GIS Map Sales</t>
  </si>
  <si>
    <t>4699</t>
  </si>
  <si>
    <t>Other Charges for Services</t>
  </si>
  <si>
    <t>4700</t>
  </si>
  <si>
    <t>Miscellaneous Revenues</t>
  </si>
  <si>
    <t>4701</t>
  </si>
  <si>
    <t>Vending Machine Commission</t>
  </si>
  <si>
    <t>4702</t>
  </si>
  <si>
    <t>Telephone Commission</t>
  </si>
  <si>
    <t>4703</t>
  </si>
  <si>
    <t>Concession Sales</t>
  </si>
  <si>
    <t>4704</t>
  </si>
  <si>
    <t>Surplus Machinery/Equipment Sales</t>
  </si>
  <si>
    <t>4705</t>
  </si>
  <si>
    <t>Surplus Real Property Sales</t>
  </si>
  <si>
    <t>4706</t>
  </si>
  <si>
    <t>Road Material Sales</t>
  </si>
  <si>
    <t>4707</t>
  </si>
  <si>
    <t>Farm Income</t>
  </si>
  <si>
    <t>4708</t>
  </si>
  <si>
    <t>Gas Sales</t>
  </si>
  <si>
    <t>4709</t>
  </si>
  <si>
    <t>Alcoholic Beverage Sales</t>
  </si>
  <si>
    <t>4710</t>
  </si>
  <si>
    <t>Other Sales</t>
  </si>
  <si>
    <t>4711</t>
  </si>
  <si>
    <t>Rentals and Leases (miscellaneous)</t>
  </si>
  <si>
    <t>4712</t>
  </si>
  <si>
    <t>Courthouse Rentals</t>
  </si>
  <si>
    <t>4713</t>
  </si>
  <si>
    <t>Recycling Receipts</t>
  </si>
  <si>
    <t>4721</t>
  </si>
  <si>
    <t>Royalties</t>
  </si>
  <si>
    <t>4722</t>
  </si>
  <si>
    <t>Pro Shop Sales</t>
  </si>
  <si>
    <t>4723</t>
  </si>
  <si>
    <t>Golf Equipment Rentals</t>
  </si>
  <si>
    <t>4724</t>
  </si>
  <si>
    <t>Power Cart Rentals</t>
  </si>
  <si>
    <t>4725</t>
  </si>
  <si>
    <t>Dividends</t>
  </si>
  <si>
    <t>4726</t>
  </si>
  <si>
    <t>Insurance Proceeds</t>
  </si>
  <si>
    <t>4727</t>
  </si>
  <si>
    <t>Reimbursement</t>
  </si>
  <si>
    <t>4728</t>
  </si>
  <si>
    <t>Donation</t>
  </si>
  <si>
    <t>4729</t>
  </si>
  <si>
    <t>4731</t>
  </si>
  <si>
    <t>4732</t>
  </si>
  <si>
    <t>Revolving Loan Revenue</t>
  </si>
  <si>
    <t>4733</t>
  </si>
  <si>
    <t>Insurance Reimbursement</t>
  </si>
  <si>
    <t>4734</t>
  </si>
  <si>
    <t>Fee Office Payroll Reimbursement</t>
  </si>
  <si>
    <t>4735</t>
  </si>
  <si>
    <t>Gift Certificates</t>
  </si>
  <si>
    <t>4750</t>
  </si>
  <si>
    <t>Bond Payment Fees</t>
  </si>
  <si>
    <t>4751</t>
  </si>
  <si>
    <t>Cable T.V. Expense Reimbursement</t>
  </si>
  <si>
    <t>4752</t>
  </si>
  <si>
    <t>Air Quality Board Expense Reimbursement</t>
  </si>
  <si>
    <t>4753</t>
  </si>
  <si>
    <t>Economic Development Matching Share</t>
  </si>
  <si>
    <t>4755</t>
  </si>
  <si>
    <t>Drug Strike Force Exp Reimbursement</t>
  </si>
  <si>
    <t>4756</t>
  </si>
  <si>
    <t>Police Services Reimbursement</t>
  </si>
  <si>
    <t>4760</t>
  </si>
  <si>
    <t>Court Settlements</t>
  </si>
  <si>
    <t>4761</t>
  </si>
  <si>
    <t>Drug Forfeiture</t>
  </si>
  <si>
    <t>4770</t>
  </si>
  <si>
    <t>Off Track Betting Proceeds</t>
  </si>
  <si>
    <t>4771</t>
  </si>
  <si>
    <t>Payroll Tax Collection Fees</t>
  </si>
  <si>
    <t>4772</t>
  </si>
  <si>
    <t>City Tax Refund Reimbursement</t>
  </si>
  <si>
    <t>4773</t>
  </si>
  <si>
    <t>Workers Compensation Refund</t>
  </si>
  <si>
    <t>4780</t>
  </si>
  <si>
    <t>Fines and Forfeitures</t>
  </si>
  <si>
    <t>4798</t>
  </si>
  <si>
    <t>Other Receipts (Use for IGT Program)</t>
  </si>
  <si>
    <t>4799</t>
  </si>
  <si>
    <t>Other Receipts</t>
  </si>
  <si>
    <t>4800</t>
  </si>
  <si>
    <t>Interest Earned</t>
  </si>
  <si>
    <t>4801</t>
  </si>
  <si>
    <t>Interest</t>
  </si>
  <si>
    <t>4802</t>
  </si>
  <si>
    <t>Interest on CD's</t>
  </si>
  <si>
    <t>4803</t>
  </si>
  <si>
    <t>Interest on Repurchase Agreements</t>
  </si>
  <si>
    <t>4804</t>
  </si>
  <si>
    <t>Interest on Treasury Bonds</t>
  </si>
  <si>
    <t>4805</t>
  </si>
  <si>
    <t>Interest on Treasury Bills</t>
  </si>
  <si>
    <t>4806</t>
  </si>
  <si>
    <t>Interest on Checking Accounts</t>
  </si>
  <si>
    <t>4807</t>
  </si>
  <si>
    <t>Interest on Savings Accounts</t>
  </si>
  <si>
    <t>4808</t>
  </si>
  <si>
    <t>Interest on Other Investments</t>
  </si>
  <si>
    <t>4809</t>
  </si>
  <si>
    <t>Interest on Sinking Fund Accounts</t>
  </si>
  <si>
    <t>4810</t>
  </si>
  <si>
    <t>Interest on State Local Finance Office Deposits</t>
  </si>
  <si>
    <t>4900</t>
  </si>
  <si>
    <t>Surplus, Borrowing and Transfers</t>
  </si>
  <si>
    <t>4901</t>
  </si>
  <si>
    <t>Surplus Prior Year</t>
  </si>
  <si>
    <t>4902</t>
  </si>
  <si>
    <t>Tax Anticipation Note</t>
  </si>
  <si>
    <t>4903</t>
  </si>
  <si>
    <t>Adjustments to Prior Year Surplus</t>
  </si>
  <si>
    <t>4904</t>
  </si>
  <si>
    <t>Bond Anticipation Note</t>
  </si>
  <si>
    <t>4905</t>
  </si>
  <si>
    <t>Bond Sale Proceeds</t>
  </si>
  <si>
    <t>4909</t>
  </si>
  <si>
    <t>Cash Transfer Out to other funds</t>
  </si>
  <si>
    <t>4910</t>
  </si>
  <si>
    <t>Cash Transfer In from other funds</t>
  </si>
  <si>
    <t>4911</t>
  </si>
  <si>
    <t>Borrowed Money</t>
  </si>
  <si>
    <t>4912</t>
  </si>
  <si>
    <t>Governmental Leasing Act Receipts (KRS 65.940)</t>
  </si>
  <si>
    <t>4913</t>
  </si>
  <si>
    <t>KY Infrastructure Authority - loan only</t>
  </si>
  <si>
    <t>5000</t>
  </si>
  <si>
    <t>General Government</t>
  </si>
  <si>
    <t>5001</t>
  </si>
  <si>
    <t>Office of County Judge/Executive</t>
  </si>
  <si>
    <t>5005</t>
  </si>
  <si>
    <t>Office of County Attorney</t>
  </si>
  <si>
    <t>5010</t>
  </si>
  <si>
    <t>Office of County Clerk</t>
  </si>
  <si>
    <t>5015</t>
  </si>
  <si>
    <t>Office of Sheriff</t>
  </si>
  <si>
    <t>5020</t>
  </si>
  <si>
    <t>Office of Coroner</t>
  </si>
  <si>
    <t>5025</t>
  </si>
  <si>
    <t>Fiscal Court</t>
  </si>
  <si>
    <t>5030</t>
  </si>
  <si>
    <t>Office of Property Valuation Administrator</t>
  </si>
  <si>
    <t>5035</t>
  </si>
  <si>
    <t>Office of Board of Assessment Appeals</t>
  </si>
  <si>
    <t>5040</t>
  </si>
  <si>
    <t>Office of County Treasurer</t>
  </si>
  <si>
    <t>5044</t>
  </si>
  <si>
    <t>Office of Purchasing</t>
  </si>
  <si>
    <t>5045</t>
  </si>
  <si>
    <t>Office of County Finance Director</t>
  </si>
  <si>
    <t>5046</t>
  </si>
  <si>
    <t>Office of Purchasing and Personnel</t>
  </si>
  <si>
    <t>5047</t>
  </si>
  <si>
    <t>Office of Tax Administrator</t>
  </si>
  <si>
    <t>5050</t>
  </si>
  <si>
    <t>Alcoholic Beverage Control Administrator</t>
  </si>
  <si>
    <t>5055</t>
  </si>
  <si>
    <t>Office of County Auditor</t>
  </si>
  <si>
    <t>5057</t>
  </si>
  <si>
    <t>Data Processing</t>
  </si>
  <si>
    <t>5060</t>
  </si>
  <si>
    <t>County Law Library</t>
  </si>
  <si>
    <t>5063</t>
  </si>
  <si>
    <t>Office of Circuit Court Clerk</t>
  </si>
  <si>
    <t>5064</t>
  </si>
  <si>
    <t>Trial Commissioner</t>
  </si>
  <si>
    <t>5065</t>
  </si>
  <si>
    <t>Elections</t>
  </si>
  <si>
    <t>5070</t>
  </si>
  <si>
    <t>Planning and Zoning</t>
  </si>
  <si>
    <t>5075</t>
  </si>
  <si>
    <t>Economic Development</t>
  </si>
  <si>
    <t>5076</t>
  </si>
  <si>
    <t>Community Development</t>
  </si>
  <si>
    <t>5080</t>
  </si>
  <si>
    <t>Courthouse</t>
  </si>
  <si>
    <t>5081</t>
  </si>
  <si>
    <t>Judicial Center (100% AOC)</t>
  </si>
  <si>
    <t>5082</t>
  </si>
  <si>
    <t>County Clerk Satellite Office</t>
  </si>
  <si>
    <t>5085</t>
  </si>
  <si>
    <t>Other County Properties</t>
  </si>
  <si>
    <t>5086</t>
  </si>
  <si>
    <t>Annex Building</t>
  </si>
  <si>
    <t>5087</t>
  </si>
  <si>
    <t>District Court Building</t>
  </si>
  <si>
    <t>5090</t>
  </si>
  <si>
    <t>Office of County Surveyor</t>
  </si>
  <si>
    <t>5091</t>
  </si>
  <si>
    <t>Information Technology</t>
  </si>
  <si>
    <t>5092</t>
  </si>
  <si>
    <t>Engineering Services</t>
  </si>
  <si>
    <t>5100</t>
  </si>
  <si>
    <t>Protection to Persons and Property</t>
  </si>
  <si>
    <t>5101</t>
  </si>
  <si>
    <t>Office of Jailer</t>
  </si>
  <si>
    <t>5102</t>
  </si>
  <si>
    <t>Juvenile Detention</t>
  </si>
  <si>
    <t>5103</t>
  </si>
  <si>
    <t>Work Release Program</t>
  </si>
  <si>
    <t>5105</t>
  </si>
  <si>
    <t>County Police</t>
  </si>
  <si>
    <t>5110</t>
  </si>
  <si>
    <t>Constables</t>
  </si>
  <si>
    <t>5115</t>
  </si>
  <si>
    <t>Building Code Enforcement</t>
  </si>
  <si>
    <t>5116</t>
  </si>
  <si>
    <t>Electrical Inspector</t>
  </si>
  <si>
    <t>5120</t>
  </si>
  <si>
    <t>County Fire Department</t>
  </si>
  <si>
    <t>5121</t>
  </si>
  <si>
    <t>Fire Protection (Not County Fire Department)</t>
  </si>
  <si>
    <t>5125</t>
  </si>
  <si>
    <t>Housing Safety Inspection</t>
  </si>
  <si>
    <t>5130</t>
  </si>
  <si>
    <t>5133</t>
  </si>
  <si>
    <t>Advance Life Support</t>
  </si>
  <si>
    <t>5135</t>
  </si>
  <si>
    <t>Disaster and Emergency Services</t>
  </si>
  <si>
    <t>5136</t>
  </si>
  <si>
    <t>Homeland Security</t>
  </si>
  <si>
    <t>5140</t>
  </si>
  <si>
    <t>5145</t>
  </si>
  <si>
    <t>Emergency Dispatch Service</t>
  </si>
  <si>
    <t>5146</t>
  </si>
  <si>
    <t>Wireless Emergency Dispatch</t>
  </si>
  <si>
    <t>5150</t>
  </si>
  <si>
    <t>Forest Fire Protection</t>
  </si>
  <si>
    <t>5160</t>
  </si>
  <si>
    <t>Drug Enforcement</t>
  </si>
  <si>
    <t>5170</t>
  </si>
  <si>
    <t>Commonwealth Attorney</t>
  </si>
  <si>
    <t>5175</t>
  </si>
  <si>
    <t>Office of Public Defender</t>
  </si>
  <si>
    <t>5176</t>
  </si>
  <si>
    <t>Restrictive Custody Class D</t>
  </si>
  <si>
    <t>5200</t>
  </si>
  <si>
    <t>General Health and Sanitation</t>
  </si>
  <si>
    <t>5201</t>
  </si>
  <si>
    <t>Pest Eradication Programs</t>
  </si>
  <si>
    <t>5205</t>
  </si>
  <si>
    <t>Dog Control</t>
  </si>
  <si>
    <t>5210</t>
  </si>
  <si>
    <t>Sanitary Landfill</t>
  </si>
  <si>
    <t>5211</t>
  </si>
  <si>
    <t>Solid Waste Transfer</t>
  </si>
  <si>
    <t>5212</t>
  </si>
  <si>
    <t>Solid Waste</t>
  </si>
  <si>
    <t>5215</t>
  </si>
  <si>
    <t>Solid Waste Collection</t>
  </si>
  <si>
    <t>5217</t>
  </si>
  <si>
    <t>Recycling Program(s)</t>
  </si>
  <si>
    <t>5220</t>
  </si>
  <si>
    <t>5225</t>
  </si>
  <si>
    <t>Sewage System</t>
  </si>
  <si>
    <t>5227</t>
  </si>
  <si>
    <t>Water and Sewage System</t>
  </si>
  <si>
    <t>5230</t>
  </si>
  <si>
    <t>County Hospital</t>
  </si>
  <si>
    <t>5231</t>
  </si>
  <si>
    <t>Health Department</t>
  </si>
  <si>
    <t>5232</t>
  </si>
  <si>
    <t>Other Health Programs</t>
  </si>
  <si>
    <t>5233</t>
  </si>
  <si>
    <t>Mental Health/Mental Retardation</t>
  </si>
  <si>
    <t>5235</t>
  </si>
  <si>
    <t>Soil and Water Conservation</t>
  </si>
  <si>
    <t>5240</t>
  </si>
  <si>
    <t>Flood Control Projects</t>
  </si>
  <si>
    <t>5300</t>
  </si>
  <si>
    <t>Social Services</t>
  </si>
  <si>
    <t>5301</t>
  </si>
  <si>
    <t>Services to Indigents</t>
  </si>
  <si>
    <t>5305</t>
  </si>
  <si>
    <t>Senior Citizens Program</t>
  </si>
  <si>
    <t>5310</t>
  </si>
  <si>
    <t>Public Advocate Program</t>
  </si>
  <si>
    <t>5315</t>
  </si>
  <si>
    <t>Services to Children and Youth</t>
  </si>
  <si>
    <t>5320</t>
  </si>
  <si>
    <t>Friend of the Court</t>
  </si>
  <si>
    <t>5325</t>
  </si>
  <si>
    <t>Cemeteries and Memorials</t>
  </si>
  <si>
    <t>5330</t>
  </si>
  <si>
    <t>General Charity and Welfare</t>
  </si>
  <si>
    <t>5335</t>
  </si>
  <si>
    <t>County Farm</t>
  </si>
  <si>
    <t>5340</t>
  </si>
  <si>
    <t>Other Social Service Programs</t>
  </si>
  <si>
    <t>5341</t>
  </si>
  <si>
    <t>Victims' Assistance</t>
  </si>
  <si>
    <t>5345</t>
  </si>
  <si>
    <t>Welfare to Work</t>
  </si>
  <si>
    <t>5350</t>
  </si>
  <si>
    <t>Housing Services</t>
  </si>
  <si>
    <t>5400</t>
  </si>
  <si>
    <t>Recreation and Culture</t>
  </si>
  <si>
    <t>5401</t>
  </si>
  <si>
    <t>Parks</t>
  </si>
  <si>
    <t>5402</t>
  </si>
  <si>
    <t>Pro Shop</t>
  </si>
  <si>
    <t>5403</t>
  </si>
  <si>
    <t>Golf Course</t>
  </si>
  <si>
    <t>5404</t>
  </si>
  <si>
    <t>County Museum</t>
  </si>
  <si>
    <t>5405</t>
  </si>
  <si>
    <t>Other Recreation Programs</t>
  </si>
  <si>
    <t>54010</t>
  </si>
  <si>
    <t>Public Libraries</t>
  </si>
  <si>
    <t>5415</t>
  </si>
  <si>
    <t>Cooperative Extension Service</t>
  </si>
  <si>
    <t>5420</t>
  </si>
  <si>
    <t>Tourist and Convention</t>
  </si>
  <si>
    <t>5425</t>
  </si>
  <si>
    <t>Celebrations, Festivals and Cultural Programs</t>
  </si>
  <si>
    <t>5430</t>
  </si>
  <si>
    <t>Other Extension Services</t>
  </si>
  <si>
    <t>5435</t>
  </si>
  <si>
    <t>Other Cultural Programs</t>
  </si>
  <si>
    <t>6000</t>
  </si>
  <si>
    <t>Transportation Facilities and Services</t>
  </si>
  <si>
    <t>6005</t>
  </si>
  <si>
    <t>Road Facilities</t>
  </si>
  <si>
    <t>6100</t>
  </si>
  <si>
    <t>Roads</t>
  </si>
  <si>
    <t>6103</t>
  </si>
  <si>
    <t>Office of Road Supervisor/Engineer</t>
  </si>
  <si>
    <t>6105</t>
  </si>
  <si>
    <t>Road Maintenance</t>
  </si>
  <si>
    <t>6106</t>
  </si>
  <si>
    <t>LGEA Road Maintenance</t>
  </si>
  <si>
    <t>6107</t>
  </si>
  <si>
    <t>6110</t>
  </si>
  <si>
    <t>Energy Road Recovery</t>
  </si>
  <si>
    <t>6200</t>
  </si>
  <si>
    <t>Airports</t>
  </si>
  <si>
    <t>6201</t>
  </si>
  <si>
    <t>Airport Operations and Maintenance</t>
  </si>
  <si>
    <t>6300</t>
  </si>
  <si>
    <t>Bus Services</t>
  </si>
  <si>
    <t>6301</t>
  </si>
  <si>
    <t>Transportation of School Children</t>
  </si>
  <si>
    <t>6302</t>
  </si>
  <si>
    <t>Mass Transit</t>
  </si>
  <si>
    <t>6400</t>
  </si>
  <si>
    <t>Other Transportation Facilities and Services</t>
  </si>
  <si>
    <t>6401</t>
  </si>
  <si>
    <t>6500</t>
  </si>
  <si>
    <t>7000</t>
  </si>
  <si>
    <t>Debt Service</t>
  </si>
  <si>
    <t>7100</t>
  </si>
  <si>
    <t>General Obligation Bonds Corporation)</t>
  </si>
  <si>
    <t>7200</t>
  </si>
  <si>
    <t>Holding Company Bonds (Public Properties</t>
  </si>
  <si>
    <t>7300</t>
  </si>
  <si>
    <t>Sinking Fund</t>
  </si>
  <si>
    <t>7400</t>
  </si>
  <si>
    <t>Tax Anticipation Notes</t>
  </si>
  <si>
    <t>7401</t>
  </si>
  <si>
    <t>Bond Anticipation Notes</t>
  </si>
  <si>
    <t>7500</t>
  </si>
  <si>
    <t>Borrowed Money (Notes)</t>
  </si>
  <si>
    <t>7600</t>
  </si>
  <si>
    <t>Other County Liabilities</t>
  </si>
  <si>
    <t>7700</t>
  </si>
  <si>
    <t>Lease(s)</t>
  </si>
  <si>
    <t>8000</t>
  </si>
  <si>
    <t>Capital Projects</t>
  </si>
  <si>
    <t>8001</t>
  </si>
  <si>
    <t>Buildings</t>
  </si>
  <si>
    <t>8003</t>
  </si>
  <si>
    <t>Bridges</t>
  </si>
  <si>
    <t>8005</t>
  </si>
  <si>
    <t>Streets and Highways</t>
  </si>
  <si>
    <t>8007</t>
  </si>
  <si>
    <t>8009</t>
  </si>
  <si>
    <t>Sewers</t>
  </si>
  <si>
    <t>8011</t>
  </si>
  <si>
    <t>Site Development</t>
  </si>
  <si>
    <t>8099</t>
  </si>
  <si>
    <t>Other Capital Projects</t>
  </si>
  <si>
    <t>9000</t>
  </si>
  <si>
    <t>Administration</t>
  </si>
  <si>
    <t>9100</t>
  </si>
  <si>
    <t>General Services</t>
  </si>
  <si>
    <t>9200</t>
  </si>
  <si>
    <t>Contingent Appropriations</t>
  </si>
  <si>
    <t>9300</t>
  </si>
  <si>
    <t>Transfers of Appropriations to Other Funds</t>
  </si>
  <si>
    <t>9400</t>
  </si>
  <si>
    <t>Fringe Benefits (Employer's Share)</t>
  </si>
  <si>
    <t>9500</t>
  </si>
  <si>
    <t>Distributions to Other Governmental Agencies</t>
  </si>
  <si>
    <t>100</t>
  </si>
  <si>
    <t>Personal Services</t>
  </si>
  <si>
    <t>101</t>
  </si>
  <si>
    <t>Elected County Official</t>
  </si>
  <si>
    <t>102</t>
  </si>
  <si>
    <t>Statutory / Appointments (county treasurer / road supervisor / dog warden)</t>
  </si>
  <si>
    <t>103</t>
  </si>
  <si>
    <t>Deputy / Deputies</t>
  </si>
  <si>
    <t>104</t>
  </si>
  <si>
    <t>Finance Officer</t>
  </si>
  <si>
    <t>105</t>
  </si>
  <si>
    <t>Assitant (s)</t>
  </si>
  <si>
    <t>106</t>
  </si>
  <si>
    <t>Office Staff / Department Staff</t>
  </si>
  <si>
    <t>107</t>
  </si>
  <si>
    <t>Supervisor / Director</t>
  </si>
  <si>
    <t>108</t>
  </si>
  <si>
    <t>Gerneal Police Officers (may be used instead of breaking down)</t>
  </si>
  <si>
    <t>109</t>
  </si>
  <si>
    <t>Detective (s)</t>
  </si>
  <si>
    <t>111</t>
  </si>
  <si>
    <t>Investigator(s)</t>
  </si>
  <si>
    <t>113</t>
  </si>
  <si>
    <t>Captain(s)</t>
  </si>
  <si>
    <t>114</t>
  </si>
  <si>
    <t>Battalion Chief(s)</t>
  </si>
  <si>
    <t>115</t>
  </si>
  <si>
    <t>Lieutenant(s)</t>
  </si>
  <si>
    <t>116</t>
  </si>
  <si>
    <t>117</t>
  </si>
  <si>
    <t>Sergeant(s)</t>
  </si>
  <si>
    <t>119</t>
  </si>
  <si>
    <t>Patrolman/Patrolmen</t>
  </si>
  <si>
    <t>121</t>
  </si>
  <si>
    <t>Firefighter(s)</t>
  </si>
  <si>
    <t>123</t>
  </si>
  <si>
    <t>Jail Personnel (may be used instead of cooks, deputies, etc., but not for jailer)</t>
  </si>
  <si>
    <t>125</t>
  </si>
  <si>
    <t>Secretary to Board</t>
  </si>
  <si>
    <t>127</t>
  </si>
  <si>
    <t>Accountants/Bookkeepers</t>
  </si>
  <si>
    <t>129</t>
  </si>
  <si>
    <t>Computer Programmer(s)</t>
  </si>
  <si>
    <t>131</t>
  </si>
  <si>
    <t>Data Processing Personnel</t>
  </si>
  <si>
    <t>133</t>
  </si>
  <si>
    <t>Purchasing Personnel</t>
  </si>
  <si>
    <t>135</t>
  </si>
  <si>
    <t>Social Workers</t>
  </si>
  <si>
    <t>137</t>
  </si>
  <si>
    <t>Medical Personnel</t>
  </si>
  <si>
    <t>139</t>
  </si>
  <si>
    <t>Materials Supervisor</t>
  </si>
  <si>
    <t>140</t>
  </si>
  <si>
    <t>Cable T.V. Personnel Salaries</t>
  </si>
  <si>
    <t>141</t>
  </si>
  <si>
    <t>Paraprofessionals</t>
  </si>
  <si>
    <t>142</t>
  </si>
  <si>
    <t>County Occupation License Administrator</t>
  </si>
  <si>
    <t>143</t>
  </si>
  <si>
    <t>Road Workers (may be used instead of foreman, laborers, equipment, operators, etc. but not for road engineer or supervisor)</t>
  </si>
  <si>
    <t>144</t>
  </si>
  <si>
    <t>Superintendent of Public Works</t>
  </si>
  <si>
    <t>145</t>
  </si>
  <si>
    <t>Foreman</t>
  </si>
  <si>
    <t>147</t>
  </si>
  <si>
    <t>Mechanic(s)</t>
  </si>
  <si>
    <t>149</t>
  </si>
  <si>
    <t>Equipment Operators</t>
  </si>
  <si>
    <t>151</t>
  </si>
  <si>
    <t>Equipment Operators - Heavy</t>
  </si>
  <si>
    <t>153</t>
  </si>
  <si>
    <t>Equipment Operators - Light</t>
  </si>
  <si>
    <t>155</t>
  </si>
  <si>
    <t>Bus Drivers</t>
  </si>
  <si>
    <t>157</t>
  </si>
  <si>
    <t>Truck Drivers</t>
  </si>
  <si>
    <t>159</t>
  </si>
  <si>
    <t>Dispatchers/Radio Operators</t>
  </si>
  <si>
    <t>161</t>
  </si>
  <si>
    <t>Laborers</t>
  </si>
  <si>
    <t>163</t>
  </si>
  <si>
    <t>Guards</t>
  </si>
  <si>
    <t>165</t>
  </si>
  <si>
    <t>Secretary(ies)</t>
  </si>
  <si>
    <t>167</t>
  </si>
  <si>
    <t>Clerk</t>
  </si>
  <si>
    <t>169</t>
  </si>
  <si>
    <t>Aides</t>
  </si>
  <si>
    <t>170</t>
  </si>
  <si>
    <t>Golf Course Salaries</t>
  </si>
  <si>
    <t>171</t>
  </si>
  <si>
    <t>Attendants</t>
  </si>
  <si>
    <t>172</t>
  </si>
  <si>
    <t>Animal Shelter Salaries</t>
  </si>
  <si>
    <t>173</t>
  </si>
  <si>
    <t>Cook(s)</t>
  </si>
  <si>
    <t>175</t>
  </si>
  <si>
    <t>Custodial Personnel</t>
  </si>
  <si>
    <t>177</t>
  </si>
  <si>
    <t>Maintenance and Grounds</t>
  </si>
  <si>
    <t>178</t>
  </si>
  <si>
    <t>Overtime Pay</t>
  </si>
  <si>
    <t>179</t>
  </si>
  <si>
    <t>Temporary/Part-time Personnel</t>
  </si>
  <si>
    <t>181</t>
  </si>
  <si>
    <t>Incentive Pay, Police, Sheriff</t>
  </si>
  <si>
    <t>182</t>
  </si>
  <si>
    <t>Educational Pay</t>
  </si>
  <si>
    <t>183</t>
  </si>
  <si>
    <t>Incentive Pay, Firefighters</t>
  </si>
  <si>
    <t>184</t>
  </si>
  <si>
    <t>Law Enforcement Service Fee Funds</t>
  </si>
  <si>
    <t>185</t>
  </si>
  <si>
    <t>Other Salaries and Wages</t>
  </si>
  <si>
    <t>186</t>
  </si>
  <si>
    <t>Longevity Pay (all groups)</t>
  </si>
  <si>
    <t>187</t>
  </si>
  <si>
    <t>Holiday Pay</t>
  </si>
  <si>
    <t>188</t>
  </si>
  <si>
    <t>Court Attendants Salaries (all groups)</t>
  </si>
  <si>
    <t>189</t>
  </si>
  <si>
    <t>Sick Pay (all groups)</t>
  </si>
  <si>
    <t>191</t>
  </si>
  <si>
    <t>Board and Committee Members Fees</t>
  </si>
  <si>
    <t>192</t>
  </si>
  <si>
    <t>Election Officer(s)</t>
  </si>
  <si>
    <t>193</t>
  </si>
  <si>
    <t>Election Commissioner(s)</t>
  </si>
  <si>
    <t>194</t>
  </si>
  <si>
    <t>Election Tabulator(s)</t>
  </si>
  <si>
    <t>199</t>
  </si>
  <si>
    <t>Other Per Diem and Fees</t>
  </si>
  <si>
    <t>200</t>
  </si>
  <si>
    <t>Employee Benefits</t>
  </si>
  <si>
    <t>201</t>
  </si>
  <si>
    <t>Social Security</t>
  </si>
  <si>
    <t>202</t>
  </si>
  <si>
    <t>Retirement</t>
  </si>
  <si>
    <t>203</t>
  </si>
  <si>
    <t>Employee Insurance</t>
  </si>
  <si>
    <t>204</t>
  </si>
  <si>
    <t>Employee Insurance - Life</t>
  </si>
  <si>
    <t>205</t>
  </si>
  <si>
    <t>Employee Insurance - Health</t>
  </si>
  <si>
    <t>206</t>
  </si>
  <si>
    <t>Employee Insurance - Dental</t>
  </si>
  <si>
    <t>207</t>
  </si>
  <si>
    <t>Employee Insurance - Disability</t>
  </si>
  <si>
    <t>208</t>
  </si>
  <si>
    <t>Unemployment Insurance</t>
  </si>
  <si>
    <t>209</t>
  </si>
  <si>
    <t>Worker's Compensation</t>
  </si>
  <si>
    <t>210</t>
  </si>
  <si>
    <t>Expense Allowance</t>
  </si>
  <si>
    <t>211</t>
  </si>
  <si>
    <t>Medicare (Social Security Part)</t>
  </si>
  <si>
    <t>212</t>
  </si>
  <si>
    <t>Training Fringe Benefit</t>
  </si>
  <si>
    <t>299</t>
  </si>
  <si>
    <t>Other Fringe Benefits</t>
  </si>
  <si>
    <t>300</t>
  </si>
  <si>
    <t>Contracted Services</t>
  </si>
  <si>
    <t>301</t>
  </si>
  <si>
    <t>Accounting Services</t>
  </si>
  <si>
    <t>302</t>
  </si>
  <si>
    <t>Advertising</t>
  </si>
  <si>
    <t>303</t>
  </si>
  <si>
    <t>Ambulance</t>
  </si>
  <si>
    <t>304</t>
  </si>
  <si>
    <t>Appraisal Services</t>
  </si>
  <si>
    <t>305</t>
  </si>
  <si>
    <t>Architect Services</t>
  </si>
  <si>
    <t>306</t>
  </si>
  <si>
    <t>Auction and Sales Fees</t>
  </si>
  <si>
    <t>307</t>
  </si>
  <si>
    <t>Audit Services</t>
  </si>
  <si>
    <t>308</t>
  </si>
  <si>
    <t>Autopsies and Attendant Services</t>
  </si>
  <si>
    <t>309</t>
  </si>
  <si>
    <t>Consultants</t>
  </si>
  <si>
    <t>310</t>
  </si>
  <si>
    <t>Contracted Construction - Buildings</t>
  </si>
  <si>
    <t>311</t>
  </si>
  <si>
    <t>Contracted Construction - Highways</t>
  </si>
  <si>
    <t>312</t>
  </si>
  <si>
    <t>Contracted Construction - Bridges</t>
  </si>
  <si>
    <t>313</t>
  </si>
  <si>
    <t>Contracted Construction - Sewers (Contracted Construction - General, see 373)</t>
  </si>
  <si>
    <t>314</t>
  </si>
  <si>
    <t>Contracts with Government Agencies</t>
  </si>
  <si>
    <t>315</t>
  </si>
  <si>
    <t>Contracts with Private Agencies</t>
  </si>
  <si>
    <t>316</t>
  </si>
  <si>
    <t>Contracts with Public Carriers</t>
  </si>
  <si>
    <t>317</t>
  </si>
  <si>
    <t>Contracts with Vehicle Owners</t>
  </si>
  <si>
    <t>318</t>
  </si>
  <si>
    <t>319</t>
  </si>
  <si>
    <t>Computer Software Development</t>
  </si>
  <si>
    <t>320</t>
  </si>
  <si>
    <t>Debt Collection/Billing Services</t>
  </si>
  <si>
    <t>321</t>
  </si>
  <si>
    <t>Dental Services</t>
  </si>
  <si>
    <t>322</t>
  </si>
  <si>
    <t>323</t>
  </si>
  <si>
    <t>325</t>
  </si>
  <si>
    <t>Explosive and Drilling Services</t>
  </si>
  <si>
    <t>326</t>
  </si>
  <si>
    <t>Financial Advisory Services</t>
  </si>
  <si>
    <t>327</t>
  </si>
  <si>
    <t>Fiscal Agent Charges</t>
  </si>
  <si>
    <t>328</t>
  </si>
  <si>
    <t>Hospital Services</t>
  </si>
  <si>
    <t>329</t>
  </si>
  <si>
    <t>Janitorial Services</t>
  </si>
  <si>
    <t>330</t>
  </si>
  <si>
    <t>Laundry Services</t>
  </si>
  <si>
    <t>331</t>
  </si>
  <si>
    <t>Lease Payments (Not a Lease Purchase - ownership does not revert to the county)</t>
  </si>
  <si>
    <t>332</t>
  </si>
  <si>
    <t>Legal Fees</t>
  </si>
  <si>
    <t>333</t>
  </si>
  <si>
    <t>Maintenance Agreements (general category)</t>
  </si>
  <si>
    <t>334</t>
  </si>
  <si>
    <t>Maintenance and Repair Services - Buildings</t>
  </si>
  <si>
    <t>335</t>
  </si>
  <si>
    <t>Maintenance and Repair Services - Sewers</t>
  </si>
  <si>
    <t>336</t>
  </si>
  <si>
    <t>Maintenance and Repair Services - Equipment</t>
  </si>
  <si>
    <t>337</t>
  </si>
  <si>
    <t>Maintenance and Repair Services - EDP</t>
  </si>
  <si>
    <t>338</t>
  </si>
  <si>
    <t>Maintenance and Repair Services - Office Equip</t>
  </si>
  <si>
    <t>339</t>
  </si>
  <si>
    <t>Maintenance and Repair Services - Radio</t>
  </si>
  <si>
    <t>340</t>
  </si>
  <si>
    <t>Maintenance and Repair Services - Vehicle</t>
  </si>
  <si>
    <t>341</t>
  </si>
  <si>
    <t>Maintenance and Repair Services - Voting Machine</t>
  </si>
  <si>
    <t>342</t>
  </si>
  <si>
    <t>Matching Share</t>
  </si>
  <si>
    <t>343</t>
  </si>
  <si>
    <t>Medical Services</t>
  </si>
  <si>
    <t>344</t>
  </si>
  <si>
    <t>Pauper Burials</t>
  </si>
  <si>
    <t>345</t>
  </si>
  <si>
    <t>Pharmaceutical Services</t>
  </si>
  <si>
    <t>346</t>
  </si>
  <si>
    <t>Pest Control</t>
  </si>
  <si>
    <t>347</t>
  </si>
  <si>
    <t>Polling Places</t>
  </si>
  <si>
    <t>348</t>
  </si>
  <si>
    <t>Program Support</t>
  </si>
  <si>
    <t>349</t>
  </si>
  <si>
    <t>Book Binding (e.g., county clerk's records)</t>
  </si>
  <si>
    <t>350</t>
  </si>
  <si>
    <t>Microfilming</t>
  </si>
  <si>
    <t>351</t>
  </si>
  <si>
    <t>Window Cleaning</t>
  </si>
  <si>
    <t>352</t>
  </si>
  <si>
    <t>Elevator Maintenance</t>
  </si>
  <si>
    <t>353</t>
  </si>
  <si>
    <t>Narcotics Enforcement Unit</t>
  </si>
  <si>
    <t>355</t>
  </si>
  <si>
    <t>Home Aid Service</t>
  </si>
  <si>
    <t>356</t>
  </si>
  <si>
    <t>Senior Citizens Assistance</t>
  </si>
  <si>
    <t>357</t>
  </si>
  <si>
    <t>Indigent Services</t>
  </si>
  <si>
    <t>363</t>
  </si>
  <si>
    <t>Psychiatric Evaluations</t>
  </si>
  <si>
    <t>364</t>
  </si>
  <si>
    <t>Rentals</t>
  </si>
  <si>
    <t>365</t>
  </si>
  <si>
    <t>Security Services</t>
  </si>
  <si>
    <t>366</t>
  </si>
  <si>
    <t>367</t>
  </si>
  <si>
    <t>PVA Statutory Contribution</t>
  </si>
  <si>
    <t>368</t>
  </si>
  <si>
    <t>Tax Bill Preparation</t>
  </si>
  <si>
    <t>369</t>
  </si>
  <si>
    <t>Tow-in Service</t>
  </si>
  <si>
    <t>370</t>
  </si>
  <si>
    <t>371</t>
  </si>
  <si>
    <t>Warehouse Storage</t>
  </si>
  <si>
    <t>372</t>
  </si>
  <si>
    <t>PVA Statutory Contribution (carryover)</t>
  </si>
  <si>
    <t>373</t>
  </si>
  <si>
    <t>Contracted Construction - General (See codes 310 through 313 for specific categories of contracted construction)</t>
  </si>
  <si>
    <t>380</t>
  </si>
  <si>
    <t>Rental Vehicle Fees</t>
  </si>
  <si>
    <t>381</t>
  </si>
  <si>
    <t>Fire Association Operational Support</t>
  </si>
  <si>
    <t>382</t>
  </si>
  <si>
    <t>Drug Testing</t>
  </si>
  <si>
    <t>383</t>
  </si>
  <si>
    <t>Water Rescue</t>
  </si>
  <si>
    <t>384</t>
  </si>
  <si>
    <t>Spay and Neuter</t>
  </si>
  <si>
    <t>385</t>
  </si>
  <si>
    <t>Veterinary Services</t>
  </si>
  <si>
    <t>386</t>
  </si>
  <si>
    <t>Jail Medical Contract</t>
  </si>
  <si>
    <t>387</t>
  </si>
  <si>
    <t>Jail Canteen Profits — Medical</t>
  </si>
  <si>
    <t>398</t>
  </si>
  <si>
    <t>Contracted Services-Other</t>
  </si>
  <si>
    <t>399</t>
  </si>
  <si>
    <t>Other Contracted Services (e.g., transportation officer-jail)</t>
  </si>
  <si>
    <t>400</t>
  </si>
  <si>
    <t>Supplies and Materials</t>
  </si>
  <si>
    <t>401</t>
  </si>
  <si>
    <t>Ammunition</t>
  </si>
  <si>
    <t>402</t>
  </si>
  <si>
    <t>Kennel Supplies and Equipment</t>
  </si>
  <si>
    <t>403</t>
  </si>
  <si>
    <t>Animal Food and Supplies</t>
  </si>
  <si>
    <t>404</t>
  </si>
  <si>
    <t>Antifreeze</t>
  </si>
  <si>
    <t>405</t>
  </si>
  <si>
    <t>Asphalt</t>
  </si>
  <si>
    <t>406</t>
  </si>
  <si>
    <t>Building Maintenance Supplies</t>
  </si>
  <si>
    <t>407</t>
  </si>
  <si>
    <t>Concrete</t>
  </si>
  <si>
    <t>408</t>
  </si>
  <si>
    <t>Ground Maintenance Supplies</t>
  </si>
  <si>
    <t>409</t>
  </si>
  <si>
    <t>Crushed Stone and Gravel</t>
  </si>
  <si>
    <t>411</t>
  </si>
  <si>
    <t>Custodial Supplies</t>
  </si>
  <si>
    <t>413</t>
  </si>
  <si>
    <t>Data Processing Supplies</t>
  </si>
  <si>
    <t>415</t>
  </si>
  <si>
    <t>Diesel Fuel</t>
  </si>
  <si>
    <t>416</t>
  </si>
  <si>
    <t>Hazardous Materials Unit</t>
  </si>
  <si>
    <t>417</t>
  </si>
  <si>
    <t>Duplicating Supplies</t>
  </si>
  <si>
    <t>418</t>
  </si>
  <si>
    <t>Hazardous Material Cleanup</t>
  </si>
  <si>
    <t>419</t>
  </si>
  <si>
    <t>Explosive and Drilling Supplies</t>
  </si>
  <si>
    <t>420</t>
  </si>
  <si>
    <t>DES Supplies and Services</t>
  </si>
  <si>
    <t>421</t>
  </si>
  <si>
    <t>Fertilizer, Lime, Chemicals and Seed</t>
  </si>
  <si>
    <t>423</t>
  </si>
  <si>
    <t>Food Preparation and Serving Supplies</t>
  </si>
  <si>
    <t>425</t>
  </si>
  <si>
    <t>Food</t>
  </si>
  <si>
    <t>427</t>
  </si>
  <si>
    <t>Garage Supplies</t>
  </si>
  <si>
    <t>428</t>
  </si>
  <si>
    <t>Items for Resale</t>
  </si>
  <si>
    <t>429</t>
  </si>
  <si>
    <t>Gasoline</t>
  </si>
  <si>
    <t>431</t>
  </si>
  <si>
    <t>General Construction Materials</t>
  </si>
  <si>
    <t>433</t>
  </si>
  <si>
    <t>Golf Course Maintenance</t>
  </si>
  <si>
    <t>434</t>
  </si>
  <si>
    <t>Golf Equipment (for resale)</t>
  </si>
  <si>
    <t>435</t>
  </si>
  <si>
    <t>Law Enforcement</t>
  </si>
  <si>
    <t>437</t>
  </si>
  <si>
    <t>Linens</t>
  </si>
  <si>
    <t>439</t>
  </si>
  <si>
    <t>Lubricants</t>
  </si>
  <si>
    <t>441</t>
  </si>
  <si>
    <t>Machinery and Equipment</t>
  </si>
  <si>
    <t>443</t>
  </si>
  <si>
    <t>Motor Vehicle Parts</t>
  </si>
  <si>
    <t>445</t>
  </si>
  <si>
    <t>Office Supplies</t>
  </si>
  <si>
    <t>446</t>
  </si>
  <si>
    <t>Function Specific Equip &amp; Supplies</t>
  </si>
  <si>
    <t>447</t>
  </si>
  <si>
    <t>Road Materials (general category)</t>
  </si>
  <si>
    <t>449</t>
  </si>
  <si>
    <t>Paint</t>
  </si>
  <si>
    <t>451</t>
  </si>
  <si>
    <t>Periodicals</t>
  </si>
  <si>
    <t>453</t>
  </si>
  <si>
    <t>Personal Hygiene</t>
  </si>
  <si>
    <t>455</t>
  </si>
  <si>
    <t>Petroleum Products (may be used for gas, oil, lubricants, etc.)</t>
  </si>
  <si>
    <t>457</t>
  </si>
  <si>
    <t>Pipe</t>
  </si>
  <si>
    <t>459</t>
  </si>
  <si>
    <t>Pipe-Concrete</t>
  </si>
  <si>
    <t>461</t>
  </si>
  <si>
    <t>Pipe - Metal</t>
  </si>
  <si>
    <t>463</t>
  </si>
  <si>
    <t>Plumbing Supplies</t>
  </si>
  <si>
    <t>464</t>
  </si>
  <si>
    <t>Juvenile Detention Supplies</t>
  </si>
  <si>
    <t>465</t>
  </si>
  <si>
    <t>Prisoner Clothing</t>
  </si>
  <si>
    <t>467</t>
  </si>
  <si>
    <t>Recreation Supplies and Equipment</t>
  </si>
  <si>
    <t>468</t>
  </si>
  <si>
    <t>Recycling and Landfill Supplies and Equipment</t>
  </si>
  <si>
    <t>469</t>
  </si>
  <si>
    <t>Signs</t>
  </si>
  <si>
    <t>471</t>
  </si>
  <si>
    <t>Salt</t>
  </si>
  <si>
    <t>Sand</t>
  </si>
  <si>
    <t>475</t>
  </si>
  <si>
    <t>Tools</t>
  </si>
  <si>
    <t>477</t>
  </si>
  <si>
    <t>Structural Steel</t>
  </si>
  <si>
    <t>479</t>
  </si>
  <si>
    <t>Tires and Tubes</t>
  </si>
  <si>
    <t>481</t>
  </si>
  <si>
    <t>Uniforms</t>
  </si>
  <si>
    <t>483</t>
  </si>
  <si>
    <t>Wood Products</t>
  </si>
  <si>
    <t>499</t>
  </si>
  <si>
    <t>Other Supplies and Materials</t>
  </si>
  <si>
    <t>500</t>
  </si>
  <si>
    <t>Other Charges</t>
  </si>
  <si>
    <t>501</t>
  </si>
  <si>
    <t>Area Development District Payments</t>
  </si>
  <si>
    <t>502</t>
  </si>
  <si>
    <t>Building Permit/Inspection</t>
  </si>
  <si>
    <t>503</t>
  </si>
  <si>
    <t>Bank Charges</t>
  </si>
  <si>
    <t>504</t>
  </si>
  <si>
    <t>Cemetery Maintenance</t>
  </si>
  <si>
    <t>505</t>
  </si>
  <si>
    <t>Chamber of Commerce</t>
  </si>
  <si>
    <t>507</t>
  </si>
  <si>
    <t>Contributions</t>
  </si>
  <si>
    <t>508</t>
  </si>
  <si>
    <t>Animal Fines</t>
  </si>
  <si>
    <t>509</t>
  </si>
  <si>
    <t>County Fair</t>
  </si>
  <si>
    <t>510</t>
  </si>
  <si>
    <t>Dog Tag Fees</t>
  </si>
  <si>
    <t>511</t>
  </si>
  <si>
    <t>512</t>
  </si>
  <si>
    <t>Electrical Repairs and Supplies</t>
  </si>
  <si>
    <t>513</t>
  </si>
  <si>
    <t>Forest Resource Services</t>
  </si>
  <si>
    <t>514</t>
  </si>
  <si>
    <t>Freight Expenses</t>
  </si>
  <si>
    <t>515</t>
  </si>
  <si>
    <t>General Welfare</t>
  </si>
  <si>
    <t>516</t>
  </si>
  <si>
    <t>Heating and Air Conditioning</t>
  </si>
  <si>
    <t>517</t>
  </si>
  <si>
    <t>Hospitals and Clinics</t>
  </si>
  <si>
    <t>519</t>
  </si>
  <si>
    <t>Historic Preservation</t>
  </si>
  <si>
    <t>520</t>
  </si>
  <si>
    <t>Civil Air Patrol</t>
  </si>
  <si>
    <t>521</t>
  </si>
  <si>
    <t>Insurance</t>
  </si>
  <si>
    <t>523</t>
  </si>
  <si>
    <t>Insurance - Boiler</t>
  </si>
  <si>
    <t>525</t>
  </si>
  <si>
    <t>Insurance - Building and Contents</t>
  </si>
  <si>
    <t>527</t>
  </si>
  <si>
    <t>Insurance - Errors and Omissions</t>
  </si>
  <si>
    <t>529</t>
  </si>
  <si>
    <t>Insurance - Liability</t>
  </si>
  <si>
    <t>531</t>
  </si>
  <si>
    <t>Insurance - Premium on Fidelity and Surety Bonds (e.g., sheriff, county treasurer)</t>
  </si>
  <si>
    <t>533</t>
  </si>
  <si>
    <t>Insurance - Professional Liability</t>
  </si>
  <si>
    <t>535</t>
  </si>
  <si>
    <t>Insurance - Vehicles and Equipment</t>
  </si>
  <si>
    <t>537</t>
  </si>
  <si>
    <t>Judgments</t>
  </si>
  <si>
    <t>539</t>
  </si>
  <si>
    <t>Legal Notice, Recording and Court Costs</t>
  </si>
  <si>
    <t>540</t>
  </si>
  <si>
    <t>Indexing (e.g., county clerk)</t>
  </si>
  <si>
    <t>541</t>
  </si>
  <si>
    <t>Library Services</t>
  </si>
  <si>
    <t>542</t>
  </si>
  <si>
    <t>Rewards (all)</t>
  </si>
  <si>
    <t>543</t>
  </si>
  <si>
    <t>Licenses</t>
  </si>
  <si>
    <t>544</t>
  </si>
  <si>
    <t>Returned Check Charges</t>
  </si>
  <si>
    <t>545</t>
  </si>
  <si>
    <t>Mapping</t>
  </si>
  <si>
    <t>547</t>
  </si>
  <si>
    <t>Medical Claims</t>
  </si>
  <si>
    <t>548</t>
  </si>
  <si>
    <t>Special Projects</t>
  </si>
  <si>
    <t>549</t>
  </si>
  <si>
    <t>550</t>
  </si>
  <si>
    <t>Medical Supplies</t>
  </si>
  <si>
    <t>551</t>
  </si>
  <si>
    <t>553</t>
  </si>
  <si>
    <t>Memberships - ADD</t>
  </si>
  <si>
    <t>555</t>
  </si>
  <si>
    <t>Memberships - KACo</t>
  </si>
  <si>
    <t>556</t>
  </si>
  <si>
    <t>KMCA Dues</t>
  </si>
  <si>
    <t>557</t>
  </si>
  <si>
    <t>Memberships - NACo</t>
  </si>
  <si>
    <t>558</t>
  </si>
  <si>
    <t>KY Coal Coalition Dues</t>
  </si>
  <si>
    <t>559</t>
  </si>
  <si>
    <t>Pharmaceuticals</t>
  </si>
  <si>
    <t>560</t>
  </si>
  <si>
    <t>Merit Board Expenses</t>
  </si>
  <si>
    <t>561</t>
  </si>
  <si>
    <t>Port Authority</t>
  </si>
  <si>
    <t>562</t>
  </si>
  <si>
    <t>Police Pistol Team</t>
  </si>
  <si>
    <t>563</t>
  </si>
  <si>
    <t>Postal Charges</t>
  </si>
  <si>
    <t>564</t>
  </si>
  <si>
    <t>Photo work and Supplies</t>
  </si>
  <si>
    <t>565</t>
  </si>
  <si>
    <t>Printing, Stationery, Forms, etc.</t>
  </si>
  <si>
    <t>566</t>
  </si>
  <si>
    <t>567</t>
  </si>
  <si>
    <t>Refunds</t>
  </si>
  <si>
    <t>568</t>
  </si>
  <si>
    <t>Tuition Reimbursement</t>
  </si>
  <si>
    <t>569</t>
  </si>
  <si>
    <t>Registrations, Conferences, Training, etc.</t>
  </si>
  <si>
    <t>570</t>
  </si>
  <si>
    <t>Renewals and Repairs (AOC)</t>
  </si>
  <si>
    <t>571</t>
  </si>
  <si>
    <t>Renewals and Repair</t>
  </si>
  <si>
    <t>572</t>
  </si>
  <si>
    <t>Sales and Use Tax</t>
  </si>
  <si>
    <t>573</t>
  </si>
  <si>
    <t>Telephone</t>
  </si>
  <si>
    <t>574</t>
  </si>
  <si>
    <t>Training</t>
  </si>
  <si>
    <t>576</t>
  </si>
  <si>
    <t>Travel</t>
  </si>
  <si>
    <t>577</t>
  </si>
  <si>
    <t>Travel - Sheriff (Jail)</t>
  </si>
  <si>
    <t>578</t>
  </si>
  <si>
    <t>Utilities (as a group or separately follows)</t>
  </si>
  <si>
    <t>579</t>
  </si>
  <si>
    <t>Water</t>
  </si>
  <si>
    <t>580</t>
  </si>
  <si>
    <t>Sewer</t>
  </si>
  <si>
    <t>581</t>
  </si>
  <si>
    <t>Water and Sewer</t>
  </si>
  <si>
    <t>582</t>
  </si>
  <si>
    <t>Electric</t>
  </si>
  <si>
    <t>583</t>
  </si>
  <si>
    <t>Natural Gas</t>
  </si>
  <si>
    <t>584</t>
  </si>
  <si>
    <t>Heating Oil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</si>
  <si>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</si>
  <si>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</si>
  <si>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</si>
  <si>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</si>
  <si>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</si>
  <si>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</si>
  <si>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</si>
  <si>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</si>
  <si>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</si>
  <si>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</si>
  <si>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Safety Program</t>
  </si>
  <si>
    <t>595</t>
  </si>
  <si>
    <t>Education Program</t>
  </si>
  <si>
    <t>599</t>
  </si>
  <si>
    <t>Miscellaneous</t>
  </si>
  <si>
    <t>600</t>
  </si>
  <si>
    <t>601</t>
  </si>
  <si>
    <t>Principal on Bonds</t>
  </si>
  <si>
    <t>602</t>
  </si>
  <si>
    <t>Principal on Lease(s) (Lease Purchase(s))</t>
  </si>
  <si>
    <t>603</t>
  </si>
  <si>
    <t>Principal on Notes</t>
  </si>
  <si>
    <t>605</t>
  </si>
  <si>
    <t>Interest on Bonds</t>
  </si>
  <si>
    <t>606</t>
  </si>
  <si>
    <t>Interest on Lease(s) (Lease Purchase(s))</t>
  </si>
  <si>
    <t>607</t>
  </si>
  <si>
    <t>Interest on Notes</t>
  </si>
  <si>
    <t>699</t>
  </si>
  <si>
    <t>Other Debt Service</t>
  </si>
  <si>
    <t>700</t>
  </si>
  <si>
    <t>Capital Outlay</t>
  </si>
  <si>
    <t>701</t>
  </si>
  <si>
    <t>Asphalt Plant Equipment</t>
  </si>
  <si>
    <t>703</t>
  </si>
  <si>
    <t>Communication Equipment</t>
  </si>
  <si>
    <t>705</t>
  </si>
  <si>
    <t>Data Processing Equipment</t>
  </si>
  <si>
    <t>706</t>
  </si>
  <si>
    <t>Fire Assoc Capital Projects</t>
  </si>
  <si>
    <t>707</t>
  </si>
  <si>
    <t>Food Service Equipment</t>
  </si>
  <si>
    <t>709</t>
  </si>
  <si>
    <t>Furniture and Fixtures</t>
  </si>
  <si>
    <t>710</t>
  </si>
  <si>
    <t>Golf Carts</t>
  </si>
  <si>
    <t>711</t>
  </si>
  <si>
    <t>Heating and Air Conditioning Equipment</t>
  </si>
  <si>
    <t>713</t>
  </si>
  <si>
    <t>Highway Equipment</t>
  </si>
  <si>
    <t>715</t>
  </si>
  <si>
    <t>Land</t>
  </si>
  <si>
    <t>716</t>
  </si>
  <si>
    <t>Land Improvement</t>
  </si>
  <si>
    <t>717</t>
  </si>
  <si>
    <t>Law Enforcement Equipment</t>
  </si>
  <si>
    <t>718</t>
  </si>
  <si>
    <t>Park Construction Projects</t>
  </si>
  <si>
    <t>719</t>
  </si>
  <si>
    <t>Library Books</t>
  </si>
  <si>
    <t>721</t>
  </si>
  <si>
    <t>Maintenance Equipment</t>
  </si>
  <si>
    <t>723</t>
  </si>
  <si>
    <t>Motor Vehicles</t>
  </si>
  <si>
    <t>725</t>
  </si>
  <si>
    <t>Office Equipment</t>
  </si>
  <si>
    <t>727</t>
  </si>
  <si>
    <t>Plant Operations Equipment</t>
  </si>
  <si>
    <t>729</t>
  </si>
  <si>
    <t>Quarry Equipment</t>
  </si>
  <si>
    <t>730</t>
  </si>
  <si>
    <t>Road Projects</t>
  </si>
  <si>
    <t>731</t>
  </si>
  <si>
    <t>Right of Way</t>
  </si>
  <si>
    <t>733</t>
  </si>
  <si>
    <t>Traffic Control Equipment</t>
  </si>
  <si>
    <t>735</t>
  </si>
  <si>
    <t>Transportation Equipment</t>
  </si>
  <si>
    <t>737</t>
  </si>
  <si>
    <t>Voting Machines</t>
  </si>
  <si>
    <t>739</t>
  </si>
  <si>
    <t>Other Equipment</t>
  </si>
  <si>
    <t>741</t>
  </si>
  <si>
    <t>Other Capital Outlay</t>
  </si>
  <si>
    <t>740</t>
  </si>
  <si>
    <t>Building Projects (AOC)</t>
  </si>
  <si>
    <t>742</t>
  </si>
  <si>
    <t>Buildings and Construction</t>
  </si>
  <si>
    <t>743</t>
  </si>
  <si>
    <t>Water Transport Lines</t>
  </si>
  <si>
    <t>744</t>
  </si>
  <si>
    <t>Jail Construction</t>
  </si>
  <si>
    <t>745</t>
  </si>
  <si>
    <t>Fire Hydrants</t>
  </si>
  <si>
    <t>750</t>
  </si>
  <si>
    <t>Garage Construction</t>
  </si>
  <si>
    <t>751</t>
  </si>
  <si>
    <t>Police Capital Projects and Equipment</t>
  </si>
  <si>
    <t>752</t>
  </si>
  <si>
    <t>Asset Forfeiture Expenses</t>
  </si>
  <si>
    <t>900</t>
  </si>
  <si>
    <t>901</t>
  </si>
  <si>
    <t>Prior Year Claims</t>
  </si>
  <si>
    <t>902</t>
  </si>
  <si>
    <t>Payments to Government Agencies</t>
  </si>
  <si>
    <t>903</t>
  </si>
  <si>
    <t>Mandated Program Support</t>
  </si>
  <si>
    <t>911</t>
  </si>
  <si>
    <t>Fire Dept Services Fees</t>
  </si>
  <si>
    <t>990</t>
  </si>
  <si>
    <t>Revolving Loans (Loans to Businesses with Economic Delopment Money)</t>
  </si>
  <si>
    <t>999</t>
  </si>
  <si>
    <t>Reserve for Transfer</t>
  </si>
  <si>
    <t>01 - General Fund</t>
  </si>
  <si>
    <t>02 - Road Fund</t>
  </si>
  <si>
    <t>03 - Jail Fund</t>
  </si>
  <si>
    <t>04 - Local Government Economic Assistance Fund</t>
  </si>
  <si>
    <t>05 - Bond Proceeds Fund</t>
  </si>
  <si>
    <t>06 - State Grants</t>
  </si>
  <si>
    <t>07 - Federal Grants</t>
  </si>
  <si>
    <t>08 - Disaster Emergency Services Fund</t>
  </si>
  <si>
    <t>09 - Ambulance Fund</t>
  </si>
  <si>
    <t>10 - Water District</t>
  </si>
  <si>
    <t>11 - Emergency Shelter Fund</t>
  </si>
  <si>
    <t>12 - Forest Fire Protection Fund</t>
  </si>
  <si>
    <t>13 - Solid Waste Fund</t>
  </si>
  <si>
    <t>14 - Parks and Recreation Fund</t>
  </si>
  <si>
    <t>15 - Landfill</t>
  </si>
  <si>
    <t>16 - Rescue Squad</t>
  </si>
  <si>
    <t>17 - fire department</t>
  </si>
  <si>
    <t>18 - county police</t>
  </si>
  <si>
    <t>19 - public defender</t>
  </si>
  <si>
    <t>20 - jail construction fund</t>
  </si>
  <si>
    <t>21 - county bond sinking fund</t>
  </si>
  <si>
    <t>22 - golf fund</t>
  </si>
  <si>
    <t>23 - occupational tax fund</t>
  </si>
  <si>
    <t>24 - swimming pool fund</t>
  </si>
  <si>
    <t>25 - section 8 housing</t>
  </si>
  <si>
    <t>26 - lake fund</t>
  </si>
  <si>
    <t>27 - economic fund</t>
  </si>
  <si>
    <t>28 - library tax fund</t>
  </si>
  <si>
    <t>29 - juvenile justice fund</t>
  </si>
  <si>
    <t>30 - flood fund</t>
  </si>
  <si>
    <t>31 - Local Government Economic Development Fund</t>
  </si>
  <si>
    <t>75 - Special Funds</t>
  </si>
  <si>
    <t>76 - Special Funds</t>
  </si>
  <si>
    <t>77 - Special Funds</t>
  </si>
  <si>
    <t>78 - Special Funds</t>
  </si>
  <si>
    <t>79 - Special Funds</t>
  </si>
  <si>
    <t>80 - Special Funds</t>
  </si>
  <si>
    <t>81 - Special Funds</t>
  </si>
  <si>
    <t>82 - Special Funds</t>
  </si>
  <si>
    <t>83 - Special Funds</t>
  </si>
  <si>
    <t>84 - Special Funds</t>
  </si>
  <si>
    <t>85 - Special Funds</t>
  </si>
  <si>
    <t>86 - Special Funds</t>
  </si>
  <si>
    <t>87 - Special Funds</t>
  </si>
  <si>
    <t>88 - Special Funds</t>
  </si>
  <si>
    <t>91 - Educational Fund</t>
  </si>
  <si>
    <t>92 - School Fund</t>
  </si>
  <si>
    <t>94 - Educational Endowment Fund</t>
  </si>
  <si>
    <t>95 - Special Reserve Fund</t>
  </si>
  <si>
    <t>96 - Indigent Services Fund</t>
  </si>
  <si>
    <t>97 - Capital Improvement Fund</t>
  </si>
  <si>
    <t>99 - Debt Service Fund</t>
  </si>
  <si>
    <t>4100 - Taxes</t>
  </si>
  <si>
    <t>4101 - Real Estate - Sheriff</t>
  </si>
  <si>
    <t>4102 - Tangible Personal Property - Sheriff</t>
  </si>
  <si>
    <t>4103 - Motor Vehicle - County Clerk</t>
  </si>
  <si>
    <t>4104 - Delinquent Tax - County Clerk</t>
  </si>
  <si>
    <t>4105 - Delinquent Personal Tax</t>
  </si>
  <si>
    <t>4106 - Tangible Personal Property - County Clerk (Boats)</t>
  </si>
  <si>
    <t>4107 - Unmined Minerals - Sheriff</t>
  </si>
  <si>
    <t>4112 - Fire Protection (not fire district)</t>
  </si>
  <si>
    <t>4113 - Garbage Collection</t>
  </si>
  <si>
    <t>4114 - Health Districts</t>
  </si>
  <si>
    <t>4115 - County Library (not library district)</t>
  </si>
  <si>
    <t>4116 - Transit Authority</t>
  </si>
  <si>
    <t>4117 - Extension Service</t>
  </si>
  <si>
    <t>4118 - Soil Conservation</t>
  </si>
  <si>
    <t>4119 - Timberland Tax</t>
  </si>
  <si>
    <t>4120 - Other Ad Valorem</t>
  </si>
  <si>
    <t>4121 - Advertising Costs</t>
  </si>
  <si>
    <t>4122 - Tax Increment Financing</t>
  </si>
  <si>
    <t>4130 - Bank Franchise Deposit Tax</t>
  </si>
  <si>
    <t>4131 - Franchise Corporation (public service company)</t>
  </si>
  <si>
    <t>4132 - Distilled Spirits</t>
  </si>
  <si>
    <t>4133 - Agricultural Products</t>
  </si>
  <si>
    <t>4134 - Occupational License Fee/Tax</t>
  </si>
  <si>
    <t>4135 - Deed Transfer</t>
  </si>
  <si>
    <t>4136 - Auto Sticker</t>
  </si>
  <si>
    <t>4137 - Insurance License Fee/Tax</t>
  </si>
  <si>
    <t>4138 - Transient Room Tax</t>
  </si>
  <si>
    <t>4139 - Net Profits Fee/Tax</t>
  </si>
  <si>
    <t>4140 - Telephone 911 Fee/Tax</t>
  </si>
  <si>
    <t>4141 - Rental Motor Vehicle License Fee</t>
  </si>
  <si>
    <t>4200 - In Lieu Tax Payments</t>
  </si>
  <si>
    <t>4201 - Public Housing</t>
  </si>
  <si>
    <t>4202 - Cities</t>
  </si>
  <si>
    <t>4203 - TVA</t>
  </si>
  <si>
    <t>4204 - Federal Flood Control Payments</t>
  </si>
  <si>
    <t>4205 - National Forest</t>
  </si>
  <si>
    <t>4206 - Electric Utility</t>
  </si>
  <si>
    <t>4207 - Drainage System</t>
  </si>
  <si>
    <t>4208 - Industrial Revenue Bond Lessee</t>
  </si>
  <si>
    <t>4209 - Other Leaseholders</t>
  </si>
  <si>
    <t>4210 - Other in Lieu Payments</t>
  </si>
  <si>
    <t>4300 - Excess Fees</t>
  </si>
  <si>
    <t>4301 - County Attorney</t>
  </si>
  <si>
    <t>4302 - County Clerk</t>
  </si>
  <si>
    <t>4304 - Sheriff</t>
  </si>
  <si>
    <t>4306 - Sheriff, Clerk, 25% account (counties over 70,000)</t>
  </si>
  <si>
    <t>4307 - Sheriff, Clerk excess, 75% account (counties over 70,000)</t>
  </si>
  <si>
    <t>4400 - License and Permits</t>
  </si>
  <si>
    <t>4401 - Commercial License (Business License)</t>
  </si>
  <si>
    <t>4402 - Alcoholic Beverage</t>
  </si>
  <si>
    <t>4403 - Mineral Resource Production</t>
  </si>
  <si>
    <t>4404 - Overweight Coal Trucks</t>
  </si>
  <si>
    <t>4405 - Off Sight Waste Management Facility</t>
  </si>
  <si>
    <t>4406 - Other License</t>
  </si>
  <si>
    <t>4407 - Building Permit</t>
  </si>
  <si>
    <t>4408 - Housing Permit</t>
  </si>
  <si>
    <t>4409 - Local Planning Commission</t>
  </si>
  <si>
    <t>4410 - Shipping Permit</t>
  </si>
  <si>
    <t>4411 - Other Permit</t>
  </si>
  <si>
    <t>4412 - Building Inspection</t>
  </si>
  <si>
    <t>4413 - Housing Inspection</t>
  </si>
  <si>
    <t>4414 - Plumbing Inspection</t>
  </si>
  <si>
    <t>4415 - Electrical Inspection</t>
  </si>
  <si>
    <t>4416 - Other Inspection</t>
  </si>
  <si>
    <t>4417 - Cable TV Franchise — Telecommunications Tax</t>
  </si>
  <si>
    <t>4418 - Other Franchise</t>
  </si>
  <si>
    <t>4419 - Waste Hauling Permits</t>
  </si>
  <si>
    <t>4420 - Dog License</t>
  </si>
  <si>
    <t>4500 - Intergovernmental Revenues</t>
  </si>
  <si>
    <t>4501 - Omitted Property Tax Bill Payment</t>
  </si>
  <si>
    <t>4502 - Federal Prisoner Payment</t>
  </si>
  <si>
    <t>4503 - Federal Reimbursement/Refund</t>
  </si>
  <si>
    <t>4504 - Federal Grants (including money passed through state such as community development block grants or land and water conservation grants)</t>
  </si>
  <si>
    <t>4505 - Motor vehicle tax from Other Counties</t>
  </si>
  <si>
    <t>4506 - State Reimbursement/Refund</t>
  </si>
  <si>
    <t>4507 - Federal Flood Control Receipts</t>
  </si>
  <si>
    <t>4508 - Local Government Economic Development Grant</t>
  </si>
  <si>
    <t>4509 - State Reimbursement Non-Public School Transportation</t>
  </si>
  <si>
    <t>4510 - State Grants</t>
  </si>
  <si>
    <t>4511 - Jail Construction Grant</t>
  </si>
  <si>
    <t>4512 - Homeland Security Grant</t>
  </si>
  <si>
    <t>4513 - 3% Emergency Money-CRA</t>
  </si>
  <si>
    <t>4514 - Transportation Cabinet</t>
  </si>
  <si>
    <t>4515 - Road Energy Recovery Money</t>
  </si>
  <si>
    <t>4516 - Truck License Distribution</t>
  </si>
  <si>
    <t>4517 - Drivers License Refund</t>
  </si>
  <si>
    <t>4518 - County Road Aid</t>
  </si>
  <si>
    <t>4519 - Municipal Road Aid</t>
  </si>
  <si>
    <t>4520 - Election Expense Reimbursement</t>
  </si>
  <si>
    <t>4521 - Board of Assessment Appeals</t>
  </si>
  <si>
    <t>4522 - Legal Process Tax</t>
  </si>
  <si>
    <t>4523 - Dog License Refund</t>
  </si>
  <si>
    <t>4524 - Net Court Revenue</t>
  </si>
  <si>
    <t>4525 - Public Defender Allotment</t>
  </si>
  <si>
    <t>4526 - Strip Mine Permit Fund</t>
  </si>
  <si>
    <t>4527 - LGEA - Coal Production / Severance</t>
  </si>
  <si>
    <t>4528 - LGEA - Coal Impact</t>
  </si>
  <si>
    <t>4529 - LGEA - Mineral Tax</t>
  </si>
  <si>
    <t>4530 - Refund Sheriff's Bond</t>
  </si>
  <si>
    <t>4531 - Recouped Public Defender Fees</t>
  </si>
  <si>
    <t>4532 - Space Rental (AOC)</t>
  </si>
  <si>
    <t>4533 - Jail Operation Pay</t>
  </si>
  <si>
    <t>4534 - Jail Medical Payments</t>
  </si>
  <si>
    <t>4535 - Court Costs, Jail Operation</t>
  </si>
  <si>
    <t>4536 - Intercounty Jail Contract</t>
  </si>
  <si>
    <t>4537 - State Prisoner Payment (controlled intake)</t>
  </si>
  <si>
    <t>4538 - D.U.I. Service Fee</t>
  </si>
  <si>
    <t>4539 - Police, Sheriff KLEFFP</t>
  </si>
  <si>
    <t>4540 - Firefighter Incentive Pay</t>
  </si>
  <si>
    <t>4541 - DEM Reimbursement</t>
  </si>
  <si>
    <t>4542 - Federal DES/EMA Reimbursement</t>
  </si>
  <si>
    <t>4543 - Miscellaneous Payments</t>
  </si>
  <si>
    <t>4544 - Transfer, Cities</t>
  </si>
  <si>
    <t>4545 - Transfer, Counties</t>
  </si>
  <si>
    <t>4546 - Transfer, Districts</t>
  </si>
  <si>
    <t>4547 - Child Support Incentive</t>
  </si>
  <si>
    <t>4548 - County Clerk Fees (pooling)</t>
  </si>
  <si>
    <t>4549 - County Sheriff Fees (pooling)</t>
  </si>
  <si>
    <t>4550 - Transfer from State Local Debt Officer</t>
  </si>
  <si>
    <t>4551 - Telephone Reimbursements (all Departments)</t>
  </si>
  <si>
    <t>4552 - Receipts from School Board</t>
  </si>
  <si>
    <t>4553 - Federal Law Enforcement Payments (lake patrol)</t>
  </si>
  <si>
    <t>4554 - Unclaimed Bail Fee Transfer</t>
  </si>
  <si>
    <t>4555 - State Prisoner Payment (community service)</t>
  </si>
  <si>
    <t>4556 - Housing Juveniles (other counties)</t>
  </si>
  <si>
    <t>4557 - Class D Felon Payments</t>
  </si>
  <si>
    <t>4558 - Inter-local Agreement</t>
  </si>
  <si>
    <t>4559 - Social Security Admin. Incentive Pay (Jail)</t>
  </si>
  <si>
    <t>4560 - Juvenile Housing Per Diem</t>
  </si>
  <si>
    <t>4561 - Fiscal Court Filing Fees</t>
  </si>
  <si>
    <t>4562 - Wireless Telephone 911 Surcharge</t>
  </si>
  <si>
    <t>4563 - Community Custody Prisoners</t>
  </si>
  <si>
    <t>4564 - Tobacco Settlement</t>
  </si>
  <si>
    <t>4565 - Fire Association Subscription Fee</t>
  </si>
  <si>
    <t>4566 - County Police Supplement</t>
  </si>
  <si>
    <t>4567 - Court Cost Supplement</t>
  </si>
  <si>
    <t>4568 - Jail Canteen Profits</t>
  </si>
  <si>
    <t>4569 - Local Corrections Assistance Fund</t>
  </si>
  <si>
    <t>4599 - Governmental Error</t>
  </si>
  <si>
    <t>4600 - Charges for Services</t>
  </si>
  <si>
    <t>4601 - Forest Fire Suppression Penalties</t>
  </si>
  <si>
    <t>4602 - Garbage Collection</t>
  </si>
  <si>
    <t>4603 - Landfill User</t>
  </si>
  <si>
    <t>4604 - Parks and Recreation</t>
  </si>
  <si>
    <t>4605 - Swimming Pool</t>
  </si>
  <si>
    <t>4606 - Greens Fees</t>
  </si>
  <si>
    <t>4607 - Parking Lot</t>
  </si>
  <si>
    <t>4608 - Ambulance Service</t>
  </si>
  <si>
    <t>4609 - Rescue Squad Service</t>
  </si>
  <si>
    <t>4610 - Dispatch Service</t>
  </si>
  <si>
    <t>4611 - Emergency Medical Service</t>
  </si>
  <si>
    <t>4612 - Dog Pound</t>
  </si>
  <si>
    <t>4613 - County Medical Center</t>
  </si>
  <si>
    <t>4614 - Library</t>
  </si>
  <si>
    <t>4615 - Data Processing Services</t>
  </si>
  <si>
    <t>4616 - Water System</t>
  </si>
  <si>
    <t>4617 - Transit System</t>
  </si>
  <si>
    <t>4618 - Jail (work release)</t>
  </si>
  <si>
    <t>4619 - Road Maintenance/Improvements</t>
  </si>
  <si>
    <t>4620 - Road Signs</t>
  </si>
  <si>
    <t>4621 - General Prisoner Population</t>
  </si>
  <si>
    <t>4624 - Home Incarceration Fees</t>
  </si>
  <si>
    <t>4633 - Jailers Bond Acceptance Fee</t>
  </si>
  <si>
    <t>4634 - Prisoner Reimbursement</t>
  </si>
  <si>
    <t>4641 - Vehicle Repair</t>
  </si>
  <si>
    <t>4642 - Building Access Fees</t>
  </si>
  <si>
    <t>4643 - Postage Reimbursement</t>
  </si>
  <si>
    <t>4644 - Warrant Service Fees</t>
  </si>
  <si>
    <t>4680 - Charges for Services, Service Fees, Etc.</t>
  </si>
  <si>
    <t>4690 - Memberships</t>
  </si>
  <si>
    <t>4691 - GIS Map Sales</t>
  </si>
  <si>
    <t>4699 - Other Charges for Services</t>
  </si>
  <si>
    <t>4700 - Miscellaneous Revenues</t>
  </si>
  <si>
    <t>4701 - Vending Machine Commission</t>
  </si>
  <si>
    <t>4702 - Telephone Commission</t>
  </si>
  <si>
    <t>4703 - Concession Sales</t>
  </si>
  <si>
    <t>4704 - Surplus Machinery/Equipment Sales</t>
  </si>
  <si>
    <t>4705 - Surplus Real Property Sales</t>
  </si>
  <si>
    <t>4706 - Road Material Sales</t>
  </si>
  <si>
    <t>4707 - Farm Income</t>
  </si>
  <si>
    <t>4708 - Gas Sales</t>
  </si>
  <si>
    <t>4709 - Alcoholic Beverage Sales</t>
  </si>
  <si>
    <t>4710 - Other Sales</t>
  </si>
  <si>
    <t>4711 - Rentals and Leases (miscellaneous)</t>
  </si>
  <si>
    <t>4712 - Courthouse Rentals</t>
  </si>
  <si>
    <t>4713 - Recycling Receipts</t>
  </si>
  <si>
    <t>4721 - Royalties</t>
  </si>
  <si>
    <t>4722 - Pro Shop Sales</t>
  </si>
  <si>
    <t>4723 - Golf Equipment Rentals</t>
  </si>
  <si>
    <t>4724 - Power Cart Rentals</t>
  </si>
  <si>
    <t>4725 - Dividends</t>
  </si>
  <si>
    <t>4726 - Insurance Proceeds</t>
  </si>
  <si>
    <t>4727 - Reimbursement</t>
  </si>
  <si>
    <t>4728 - Donation</t>
  </si>
  <si>
    <t>4729 - Child Support Incentive</t>
  </si>
  <si>
    <t>4731 - Miscellaneous Revenues</t>
  </si>
  <si>
    <t>4732 - Revolving Loan Revenue</t>
  </si>
  <si>
    <t>4733 - Insurance Reimbursement</t>
  </si>
  <si>
    <t>4734 - Fee Office Payroll Reimbursement</t>
  </si>
  <si>
    <t>4735 - Gift Certificates</t>
  </si>
  <si>
    <t>4750 - Bond Payment Fees</t>
  </si>
  <si>
    <t>4751 - Cable T.V. Expense Reimbursement</t>
  </si>
  <si>
    <t>4752 - Air Quality Board Expense Reimbursement</t>
  </si>
  <si>
    <t>4753 - Economic Development Matching Share</t>
  </si>
  <si>
    <t>4755 - Drug Strike Force Exp Reimbursement</t>
  </si>
  <si>
    <t>4756 - Police Services Reimbursement</t>
  </si>
  <si>
    <t>4760 - Court Settlements</t>
  </si>
  <si>
    <t>4761 - Drug Forfeiture</t>
  </si>
  <si>
    <t>4770 - Off Track Betting Proceeds</t>
  </si>
  <si>
    <t>4771 - Payroll Tax Collection Fees</t>
  </si>
  <si>
    <t>4772 - City Tax Refund Reimbursement</t>
  </si>
  <si>
    <t>4773 - Workers Compensation Refund</t>
  </si>
  <si>
    <t>4780 - Fines and Forfeitures</t>
  </si>
  <si>
    <t>4798 - Other Receipts (Use for IGT Program)</t>
  </si>
  <si>
    <t>4799 - Other Receipts</t>
  </si>
  <si>
    <t>4800 - Interest Earned</t>
  </si>
  <si>
    <t>4801 - Interest</t>
  </si>
  <si>
    <t>4802 - Interest on CD's</t>
  </si>
  <si>
    <t>4803 - Interest on Repurchase Agreements</t>
  </si>
  <si>
    <t>4804 - Interest on Treasury Bonds</t>
  </si>
  <si>
    <t>4805 - Interest on Treasury Bills</t>
  </si>
  <si>
    <t>4806 - Interest on Checking Accounts</t>
  </si>
  <si>
    <t>4807 - Interest on Savings Accounts</t>
  </si>
  <si>
    <t>4808 - Interest on Other Investments</t>
  </si>
  <si>
    <t>4809 - Interest on Sinking Fund Accounts</t>
  </si>
  <si>
    <t>4810 - Interest on State Local Finance Office Deposits</t>
  </si>
  <si>
    <t>4900 - Surplus, Borrowing and Transfers</t>
  </si>
  <si>
    <t>4901 - Surplus Prior Year</t>
  </si>
  <si>
    <t>4902 - Tax Anticipation Note</t>
  </si>
  <si>
    <t>4903 - Adjustments to Prior Year Surplus</t>
  </si>
  <si>
    <t>4904 - Bond Anticipation Note</t>
  </si>
  <si>
    <t>4905 - Bond Sale Proceeds</t>
  </si>
  <si>
    <t>4909 - Cash Transfer Out to other funds</t>
  </si>
  <si>
    <t>4910 - Cash Transfer In from other funds</t>
  </si>
  <si>
    <t>4911 - Borrowed Money</t>
  </si>
  <si>
    <t>4912 - Governmental Leasing Act Receipts (KRS 65.940)</t>
  </si>
  <si>
    <t>4913 - KY Infrastructure Authority - loan only</t>
  </si>
  <si>
    <t>5000 - General Government</t>
  </si>
  <si>
    <t>5001 - Office of County Judge/Executive</t>
  </si>
  <si>
    <t>5005 - Office of County Attorney</t>
  </si>
  <si>
    <t>5010 - Office of County Clerk</t>
  </si>
  <si>
    <t>5015 - Office of Sheriff</t>
  </si>
  <si>
    <t>5020 - Office of Coroner</t>
  </si>
  <si>
    <t>5025 - Fiscal Court</t>
  </si>
  <si>
    <t>5030 - Office of Property Valuation Administrator</t>
  </si>
  <si>
    <t>5035 - Office of Board of Assessment Appeals</t>
  </si>
  <si>
    <t>5040 - Office of County Treasurer</t>
  </si>
  <si>
    <t>5044 - Office of Purchasing</t>
  </si>
  <si>
    <t>5045 - Office of County Finance Director</t>
  </si>
  <si>
    <t>5046 - Office of Purchasing and Personnel</t>
  </si>
  <si>
    <t>5047 - Office of Tax Administrator</t>
  </si>
  <si>
    <t>5050 - Alcoholic Beverage Control Administrator</t>
  </si>
  <si>
    <t>5055 - Office of County Auditor</t>
  </si>
  <si>
    <t>5057 - Data Processing</t>
  </si>
  <si>
    <t>5060 - County Law Library</t>
  </si>
  <si>
    <t>5063 - Office of Circuit Court Clerk</t>
  </si>
  <si>
    <t>5064 - Trial Commissioner</t>
  </si>
  <si>
    <t>5065 - Elections</t>
  </si>
  <si>
    <t>5070 - Planning and Zoning</t>
  </si>
  <si>
    <t>5075 - Economic Development</t>
  </si>
  <si>
    <t>5076 - Community Development</t>
  </si>
  <si>
    <t>5080 - Courthouse</t>
  </si>
  <si>
    <t>5081 - Judicial Center (100% AOC)</t>
  </si>
  <si>
    <t>5082 - County Clerk Satellite Office</t>
  </si>
  <si>
    <t>5085 - Other County Properties</t>
  </si>
  <si>
    <t>5086 - Annex Building</t>
  </si>
  <si>
    <t>5087 - District Court Building</t>
  </si>
  <si>
    <t>5090 - Office of County Surveyor</t>
  </si>
  <si>
    <t>5091 - Information Technology</t>
  </si>
  <si>
    <t>5092 - Engineering Services</t>
  </si>
  <si>
    <t>5100 - Protection to Persons and Property</t>
  </si>
  <si>
    <t>5101 - Office of Jailer</t>
  </si>
  <si>
    <t>5102 - Juvenile Detention</t>
  </si>
  <si>
    <t>5103 - Work Release Program</t>
  </si>
  <si>
    <t>5105 - County Police</t>
  </si>
  <si>
    <t>5110 - Constables</t>
  </si>
  <si>
    <t>5115 - Building Code Enforcement</t>
  </si>
  <si>
    <t>5116 - Electrical Inspector</t>
  </si>
  <si>
    <t>5120 - County Fire Department</t>
  </si>
  <si>
    <t>5121 - Fire Protection (Not County Fire Department)</t>
  </si>
  <si>
    <t>5125 - Housing Safety Inspection</t>
  </si>
  <si>
    <t>5130 - Rescue Squad</t>
  </si>
  <si>
    <t>5133 - Advance Life Support</t>
  </si>
  <si>
    <t>5135 - Disaster and Emergency Services</t>
  </si>
  <si>
    <t>5136 - Homeland Security</t>
  </si>
  <si>
    <t>5140 - Ambulance Service</t>
  </si>
  <si>
    <t>5145 - Emergency Dispatch Service</t>
  </si>
  <si>
    <t>5146 - Wireless Emergency Dispatch</t>
  </si>
  <si>
    <t>5150 - Forest Fire Protection</t>
  </si>
  <si>
    <t>5160 - Drug Enforcement</t>
  </si>
  <si>
    <t>5170 - Commonwealth Attorney</t>
  </si>
  <si>
    <t>5175 - Office of Public Defender</t>
  </si>
  <si>
    <t>5176 - Restrictive Custody Class D</t>
  </si>
  <si>
    <t>5200 - General Health and Sanitation</t>
  </si>
  <si>
    <t>5201 - Pest Eradication Programs</t>
  </si>
  <si>
    <t>5205 - Dog Control</t>
  </si>
  <si>
    <t>5210 - Sanitary Landfill</t>
  </si>
  <si>
    <t>5211 - Solid Waste Transfer</t>
  </si>
  <si>
    <t>5212 - Solid Waste</t>
  </si>
  <si>
    <t>5215 - Solid Waste Collection</t>
  </si>
  <si>
    <t>5217 - Recycling Program(s)</t>
  </si>
  <si>
    <t>5220 - Water System</t>
  </si>
  <si>
    <t>5225 - Sewage System</t>
  </si>
  <si>
    <t>5227 - Water and Sewage System</t>
  </si>
  <si>
    <t>5230 - County Hospital</t>
  </si>
  <si>
    <t>5231 - Health Department</t>
  </si>
  <si>
    <t>5232 - Other Health Programs</t>
  </si>
  <si>
    <t>5233 - Mental Health/Mental Retardation</t>
  </si>
  <si>
    <t>5235 - Soil and Water Conservation</t>
  </si>
  <si>
    <t>5240 - Flood Control Projects</t>
  </si>
  <si>
    <t>5300 - Social Services</t>
  </si>
  <si>
    <t>5301 - Services to Indigents</t>
  </si>
  <si>
    <t>5305 - Senior Citizens Program</t>
  </si>
  <si>
    <t>5310 - Public Advocate Program</t>
  </si>
  <si>
    <t>5315 - Services to Children and Youth</t>
  </si>
  <si>
    <t>5320 - Friend of the Court</t>
  </si>
  <si>
    <t>5325 - Cemeteries and Memorials</t>
  </si>
  <si>
    <t>5330 - General Charity and Welfare</t>
  </si>
  <si>
    <t>5335 - County Farm</t>
  </si>
  <si>
    <t>5340 - Other Social Service Programs</t>
  </si>
  <si>
    <t>5341 - Victims' Assistance</t>
  </si>
  <si>
    <t>5345 - Welfare to Work</t>
  </si>
  <si>
    <t>5350 - Housing Services</t>
  </si>
  <si>
    <t>5400 - Recreation and Culture</t>
  </si>
  <si>
    <t>5401 - Parks</t>
  </si>
  <si>
    <t>5402 - Pro Shop</t>
  </si>
  <si>
    <t>5403 - Golf Course</t>
  </si>
  <si>
    <t>5404 - County Museum</t>
  </si>
  <si>
    <t>5405 - Other Recreation Programs</t>
  </si>
  <si>
    <t>54010 - Public Libraries</t>
  </si>
  <si>
    <t>5415 - Cooperative Extension Service</t>
  </si>
  <si>
    <t>5420 - Tourist and Convention</t>
  </si>
  <si>
    <t>5425 - Celebrations, Festivals and Cultural Programs</t>
  </si>
  <si>
    <t>5430 - Other Extension Services</t>
  </si>
  <si>
    <t>5435 - Other Cultural Programs</t>
  </si>
  <si>
    <t>6000 - Transportation Facilities and Services</t>
  </si>
  <si>
    <t>6005 - Road Facilities</t>
  </si>
  <si>
    <t>6100 - Roads</t>
  </si>
  <si>
    <t>6103 - Office of Road Supervisor/Engineer</t>
  </si>
  <si>
    <t>6105 - Road Maintenance</t>
  </si>
  <si>
    <t>6106 - LGEA Road Maintenance</t>
  </si>
  <si>
    <t>6107 - 3% Emergency Money-CRA</t>
  </si>
  <si>
    <t>6110 - Energy Road Recovery</t>
  </si>
  <si>
    <t>6200 - Airports</t>
  </si>
  <si>
    <t>6201 - Airport Operations and Maintenance</t>
  </si>
  <si>
    <t>6300 - Bus Services</t>
  </si>
  <si>
    <t>6301 - Transportation of School Children</t>
  </si>
  <si>
    <t>6302 - Mass Transit</t>
  </si>
  <si>
    <t>6400 - Other Transportation Facilities and Services</t>
  </si>
  <si>
    <t>6401 - Transportation Facilities and Services</t>
  </si>
  <si>
    <t>6500 - Road Facilities</t>
  </si>
  <si>
    <t>7000 - Debt Service</t>
  </si>
  <si>
    <t>7100 - General Obligation Bonds Corporation)</t>
  </si>
  <si>
    <t>7200 - Holding Company Bonds (Public Properties</t>
  </si>
  <si>
    <t>7300 - Sinking Fund</t>
  </si>
  <si>
    <t>7400 - Tax Anticipation Notes</t>
  </si>
  <si>
    <t>7401 - Bond Anticipation Notes</t>
  </si>
  <si>
    <t>7500 - Borrowed Money (Notes)</t>
  </si>
  <si>
    <t>7600 - Other County Liabilities</t>
  </si>
  <si>
    <t>7700 - Lease(s)</t>
  </si>
  <si>
    <t>8000 - Capital Projects</t>
  </si>
  <si>
    <t>8001 - Buildings</t>
  </si>
  <si>
    <t>8003 - Bridges</t>
  </si>
  <si>
    <t>8005 - Streets and Highways</t>
  </si>
  <si>
    <t>8007 - Airports</t>
  </si>
  <si>
    <t>8009 - Sewers</t>
  </si>
  <si>
    <t>8011 - Site Development</t>
  </si>
  <si>
    <t>8099 - Other Capital Projects</t>
  </si>
  <si>
    <t>9000 - Administration</t>
  </si>
  <si>
    <t>9100 - General Services</t>
  </si>
  <si>
    <t>9200 - Contingent Appropriations</t>
  </si>
  <si>
    <t>9300 - Transfers of Appropriations to Other Funds</t>
  </si>
  <si>
    <t>9400 - Fringe Benefits (Employer's Share)</t>
  </si>
  <si>
    <t>9500 - Distributions to Other Governmental Agencies</t>
  </si>
  <si>
    <t>100 - Personal Services</t>
  </si>
  <si>
    <t>101 - Elected County Official</t>
  </si>
  <si>
    <t>102 - Statutory / Appointments (county treasurer / road supervisor / dog warden)</t>
  </si>
  <si>
    <t>103 - Deputy / Deputies</t>
  </si>
  <si>
    <t>104 - Finance Officer</t>
  </si>
  <si>
    <t>105 - Assitant (s)</t>
  </si>
  <si>
    <t>106 - Office Staff / Department Staff</t>
  </si>
  <si>
    <t>107 - Supervisor / Director</t>
  </si>
  <si>
    <t>108 - Gerneal Police Officers (may be used instead of breaking down)</t>
  </si>
  <si>
    <t>109 - Detective (s)</t>
  </si>
  <si>
    <t>111 - Investigator(s)</t>
  </si>
  <si>
    <t>113 - Captain(s)</t>
  </si>
  <si>
    <t>114 - Battalion Chief(s)</t>
  </si>
  <si>
    <t>115 - Lieutenant(s)</t>
  </si>
  <si>
    <t>116 - Electrical Inspector</t>
  </si>
  <si>
    <t>117 - Sergeant(s)</t>
  </si>
  <si>
    <t>119 - Patrolman/Patrolmen</t>
  </si>
  <si>
    <t>121 - Firefighter(s)</t>
  </si>
  <si>
    <t>123 - Jail Personnel (may be used instead of cooks, deputies, etc., but not for jailer)</t>
  </si>
  <si>
    <t>125 - Secretary to Board</t>
  </si>
  <si>
    <t>127 - Accountants/Bookkeepers</t>
  </si>
  <si>
    <t>129 - Computer Programmer(s)</t>
  </si>
  <si>
    <t>131 - Data Processing Personnel</t>
  </si>
  <si>
    <t>133 - Purchasing Personnel</t>
  </si>
  <si>
    <t>135 - Social Workers</t>
  </si>
  <si>
    <t>137 - Medical Personnel</t>
  </si>
  <si>
    <t>139 - Materials Supervisor</t>
  </si>
  <si>
    <t>140 - Cable T.V. Personnel Salaries</t>
  </si>
  <si>
    <t>141 - Paraprofessionals</t>
  </si>
  <si>
    <t>142 - County Occupation License Administrator</t>
  </si>
  <si>
    <t>143 - Road Workers (may be used instead of foreman, laborers, equipment, operators, etc. but not for road engineer or supervisor)</t>
  </si>
  <si>
    <t>144 - Superintendent of Public Works</t>
  </si>
  <si>
    <t>145 - Foreman</t>
  </si>
  <si>
    <t>147 - Mechanic(s)</t>
  </si>
  <si>
    <t>149 - Equipment Operators</t>
  </si>
  <si>
    <t>151 - Equipment Operators - Heavy</t>
  </si>
  <si>
    <t>153 - Equipment Operators - Light</t>
  </si>
  <si>
    <t>155 - Bus Drivers</t>
  </si>
  <si>
    <t>157 - Truck Drivers</t>
  </si>
  <si>
    <t>159 - Dispatchers/Radio Operators</t>
  </si>
  <si>
    <t>161 - Laborers</t>
  </si>
  <si>
    <t>163 - Guards</t>
  </si>
  <si>
    <t>165 - Secretary(ies)</t>
  </si>
  <si>
    <t>167 - Clerk</t>
  </si>
  <si>
    <t>169 - Aides</t>
  </si>
  <si>
    <t>170 - Golf Course Salaries</t>
  </si>
  <si>
    <t>171 - Attendants</t>
  </si>
  <si>
    <t>172 - Animal Shelter Salaries</t>
  </si>
  <si>
    <t>173 - Cook(s)</t>
  </si>
  <si>
    <t>175 - Custodial Personnel</t>
  </si>
  <si>
    <t>177 - Maintenance and Grounds</t>
  </si>
  <si>
    <t>178 - Overtime Pay</t>
  </si>
  <si>
    <t>179 - Temporary/Part-time Personnel</t>
  </si>
  <si>
    <t>181 - Incentive Pay, Police, Sheriff</t>
  </si>
  <si>
    <t>182 - Educational Pay</t>
  </si>
  <si>
    <t>183 - Incentive Pay, Firefighters</t>
  </si>
  <si>
    <t>184 - Law Enforcement Service Fee Funds</t>
  </si>
  <si>
    <t>185 - Other Salaries and Wages</t>
  </si>
  <si>
    <t>186 - Longevity Pay (all groups)</t>
  </si>
  <si>
    <t>187 - Holiday Pay</t>
  </si>
  <si>
    <t>188 - Court Attendants Salaries (all groups)</t>
  </si>
  <si>
    <t>189 - Sick Pay (all groups)</t>
  </si>
  <si>
    <t>191 - Board and Committee Members Fees</t>
  </si>
  <si>
    <t>192 - Election Officer(s)</t>
  </si>
  <si>
    <t>193 - Election Commissioner(s)</t>
  </si>
  <si>
    <t>194 - Election Tabulator(s)</t>
  </si>
  <si>
    <t>199 - Other Per Diem and Fees</t>
  </si>
  <si>
    <t>200 - Employee Benefits</t>
  </si>
  <si>
    <t>201 - Social Security</t>
  </si>
  <si>
    <t>202 - Retirement</t>
  </si>
  <si>
    <t>203 - Employee Insurance</t>
  </si>
  <si>
    <t>204 - Employee Insurance - Life</t>
  </si>
  <si>
    <t>205 - Employee Insurance - Health</t>
  </si>
  <si>
    <t>206 - Employee Insurance - Dental</t>
  </si>
  <si>
    <t>207 - Employee Insurance - Disability</t>
  </si>
  <si>
    <t>208 - Unemployment Insurance</t>
  </si>
  <si>
    <t>209 - Worker's Compensation</t>
  </si>
  <si>
    <t>210 - Expense Allowance</t>
  </si>
  <si>
    <t>211 - Medicare (Social Security Part)</t>
  </si>
  <si>
    <t>212 - Training Fringe Benefit</t>
  </si>
  <si>
    <t>299 - Other Fringe Benefits</t>
  </si>
  <si>
    <t>300 - Contracted Services</t>
  </si>
  <si>
    <t>301 - Accounting Services</t>
  </si>
  <si>
    <t>302 - Advertising</t>
  </si>
  <si>
    <t>303 - Ambulance</t>
  </si>
  <si>
    <t>304 - Appraisal Services</t>
  </si>
  <si>
    <t>305 - Architect Services</t>
  </si>
  <si>
    <t>306 - Auction and Sales Fees</t>
  </si>
  <si>
    <t>307 - Audit Services</t>
  </si>
  <si>
    <t>308 - Autopsies and Attendant Services</t>
  </si>
  <si>
    <t>309 - Consultants</t>
  </si>
  <si>
    <t>310 - Contracted Construction - Buildings</t>
  </si>
  <si>
    <t>311 - Contracted Construction - Highways</t>
  </si>
  <si>
    <t>312 - Contracted Construction - Bridges</t>
  </si>
  <si>
    <t>313 - Contracted Construction - Sewers (Contracted Construction - General, see 373)</t>
  </si>
  <si>
    <t>314 - Contracts with Government Agencies</t>
  </si>
  <si>
    <t>315 - Contracts with Private Agencies</t>
  </si>
  <si>
    <t>316 - Contracts with Public Carriers</t>
  </si>
  <si>
    <t>317 - Contracts with Vehicle Owners</t>
  </si>
  <si>
    <t>318 - Data Processing Services</t>
  </si>
  <si>
    <t>319 - Computer Software Development</t>
  </si>
  <si>
    <t>320 - Debt Collection/Billing Services</t>
  </si>
  <si>
    <t>321 - Dental Services</t>
  </si>
  <si>
    <t>322 - Dispatch Service</t>
  </si>
  <si>
    <t>323 - Engineering Services</t>
  </si>
  <si>
    <t>325 - Explosive and Drilling Services</t>
  </si>
  <si>
    <t>326 - Financial Advisory Services</t>
  </si>
  <si>
    <t>327 - Fiscal Agent Charges</t>
  </si>
  <si>
    <t>328 - Hospital Services</t>
  </si>
  <si>
    <t>329 - Janitorial Services</t>
  </si>
  <si>
    <t>330 - Laundry Services</t>
  </si>
  <si>
    <t>331 - Lease Payments (Not a Lease Purchase - ownership does not revert to the county)</t>
  </si>
  <si>
    <t>332 - Legal Fees</t>
  </si>
  <si>
    <t>333 - Maintenance Agreements (general category)</t>
  </si>
  <si>
    <t>334 - Maintenance and Repair Services - Buildings</t>
  </si>
  <si>
    <t>335 - Maintenance and Repair Services - Sewers</t>
  </si>
  <si>
    <t>336 - Maintenance and Repair Services - Equipment</t>
  </si>
  <si>
    <t>337 - Maintenance and Repair Services - EDP</t>
  </si>
  <si>
    <t>338 - Maintenance and Repair Services - Office Equip</t>
  </si>
  <si>
    <t>339 - Maintenance and Repair Services - Radio</t>
  </si>
  <si>
    <t>340 - Maintenance and Repair Services - Vehicle</t>
  </si>
  <si>
    <t>341 - Maintenance and Repair Services - Voting Machine</t>
  </si>
  <si>
    <t>342 - Matching Share</t>
  </si>
  <si>
    <t>343 - Medical Services</t>
  </si>
  <si>
    <t>344 - Pauper Burials</t>
  </si>
  <si>
    <t>345 - Pharmaceutical Services</t>
  </si>
  <si>
    <t>346 - Pest Control</t>
  </si>
  <si>
    <t>347 - Polling Places</t>
  </si>
  <si>
    <t>348 - Program Support</t>
  </si>
  <si>
    <t>349 - Book Binding (e.g., county clerk's records)</t>
  </si>
  <si>
    <t>350 - Microfilming</t>
  </si>
  <si>
    <t>351 - Window Cleaning</t>
  </si>
  <si>
    <t>352 - Elevator Maintenance</t>
  </si>
  <si>
    <t>353 - Narcotics Enforcement Unit</t>
  </si>
  <si>
    <t>355 - Home Aid Service</t>
  </si>
  <si>
    <t>356 - Senior Citizens Assistance</t>
  </si>
  <si>
    <t>357 - Indigent Services</t>
  </si>
  <si>
    <t>363 - Psychiatric Evaluations</t>
  </si>
  <si>
    <t>364 - Rentals</t>
  </si>
  <si>
    <t>365 - Security Services</t>
  </si>
  <si>
    <t>366 - Solid Waste</t>
  </si>
  <si>
    <t>367 - PVA Statutory Contribution</t>
  </si>
  <si>
    <t>368 - Tax Bill Preparation</t>
  </si>
  <si>
    <t>369 - Tow-in Service</t>
  </si>
  <si>
    <t>370 - Transportation of School Children</t>
  </si>
  <si>
    <t>371 - Warehouse Storage</t>
  </si>
  <si>
    <t>372 - PVA Statutory Contribution (carryover)</t>
  </si>
  <si>
    <t>373 - Contracted Construction - General (See codes 310 through 313 for specific categories of contracted construction)</t>
  </si>
  <si>
    <t>380 - Rental Vehicle Fees</t>
  </si>
  <si>
    <t>381 - Fire Association Operational Support</t>
  </si>
  <si>
    <t>382 - Drug Testing</t>
  </si>
  <si>
    <t>383 - Water Rescue</t>
  </si>
  <si>
    <t>384 - Spay and Neuter</t>
  </si>
  <si>
    <t>385 - Veterinary Services</t>
  </si>
  <si>
    <t>386 - Jail Medical Contract</t>
  </si>
  <si>
    <t>387 - Jail Canteen Profits — Medical</t>
  </si>
  <si>
    <t>398 - Contracted Services-Other</t>
  </si>
  <si>
    <t>399 - Other Contracted Services (e.g., transportation officer-jail)</t>
  </si>
  <si>
    <t>400 - Supplies and Materials</t>
  </si>
  <si>
    <t>401 - Ammunition</t>
  </si>
  <si>
    <t>402 - Kennel Supplies and Equipment</t>
  </si>
  <si>
    <t>403 - Animal Food and Supplies</t>
  </si>
  <si>
    <t>404 - Antifreeze</t>
  </si>
  <si>
    <t>405 - Asphalt</t>
  </si>
  <si>
    <t>406 - Building Maintenance Supplies</t>
  </si>
  <si>
    <t>407 - Concrete</t>
  </si>
  <si>
    <t>408 - Ground Maintenance Supplies</t>
  </si>
  <si>
    <t>409 - Crushed Stone and Gravel</t>
  </si>
  <si>
    <t>411 - Custodial Supplies</t>
  </si>
  <si>
    <t>413 - Data Processing Supplies</t>
  </si>
  <si>
    <t>415 - Diesel Fuel</t>
  </si>
  <si>
    <t>416 - Hazardous Materials Unit</t>
  </si>
  <si>
    <t>417 - Duplicating Supplies</t>
  </si>
  <si>
    <t>418 - Hazardous Material Cleanup</t>
  </si>
  <si>
    <t>419 - Explosive and Drilling Supplies</t>
  </si>
  <si>
    <t>420 - DES Supplies and Services</t>
  </si>
  <si>
    <t>421 - Fertilizer, Lime, Chemicals and Seed</t>
  </si>
  <si>
    <t>423 - Food Preparation and Serving Supplies</t>
  </si>
  <si>
    <t>425 - Food</t>
  </si>
  <si>
    <t>427 - Garage Supplies</t>
  </si>
  <si>
    <t>428 - Items for Resale</t>
  </si>
  <si>
    <t>429 - Gasoline</t>
  </si>
  <si>
    <t>431 - General Construction Materials</t>
  </si>
  <si>
    <t>433 - Golf Course Maintenance</t>
  </si>
  <si>
    <t>434 - Golf Equipment (for resale)</t>
  </si>
  <si>
    <t>435 - Law Enforcement</t>
  </si>
  <si>
    <t>437 - Linens</t>
  </si>
  <si>
    <t>439 - Lubricants</t>
  </si>
  <si>
    <t>441 - Machinery and Equipment</t>
  </si>
  <si>
    <t>443 - Motor Vehicle Parts</t>
  </si>
  <si>
    <t>445 - Office Supplies</t>
  </si>
  <si>
    <t>446 - Function Specific Equip &amp; Supplies</t>
  </si>
  <si>
    <t>447 - Road Materials (general category)</t>
  </si>
  <si>
    <t>449 - Paint</t>
  </si>
  <si>
    <t>451 - Periodicals</t>
  </si>
  <si>
    <t>453 - Personal Hygiene</t>
  </si>
  <si>
    <t>455 - Petroleum Products (may be used for gas, oil, lubricants, etc.)</t>
  </si>
  <si>
    <t>457 - Pipe</t>
  </si>
  <si>
    <t>459 - Pipe-Concrete</t>
  </si>
  <si>
    <t>461 - Pipe - Metal</t>
  </si>
  <si>
    <t>463 - Plumbing Supplies</t>
  </si>
  <si>
    <t>464 - Juvenile Detention Supplies</t>
  </si>
  <si>
    <t>465 - Prisoner Clothing</t>
  </si>
  <si>
    <t>467 - Recreation Supplies and Equipment</t>
  </si>
  <si>
    <t>468 - Recycling and Landfill Supplies and Equipment</t>
  </si>
  <si>
    <t>469 - Signs</t>
  </si>
  <si>
    <t>471 - Salt</t>
  </si>
  <si>
    <t>471 - Sand</t>
  </si>
  <si>
    <t>475 - Tools</t>
  </si>
  <si>
    <t>477 - Structural Steel</t>
  </si>
  <si>
    <t>479 - Tires and Tubes</t>
  </si>
  <si>
    <t>481 - Uniforms</t>
  </si>
  <si>
    <t>483 - Wood Products</t>
  </si>
  <si>
    <t>499 - Other Supplies and Materials</t>
  </si>
  <si>
    <t>500 - Other Charges</t>
  </si>
  <si>
    <t>501 - Area Development District Payments</t>
  </si>
  <si>
    <t>502 - Building Permit/Inspection</t>
  </si>
  <si>
    <t>503 - Bank Charges</t>
  </si>
  <si>
    <t>504 - Cemetery Maintenance</t>
  </si>
  <si>
    <t>505 - Chamber of Commerce</t>
  </si>
  <si>
    <t>507 - Contributions</t>
  </si>
  <si>
    <t>508 - Animal Fines</t>
  </si>
  <si>
    <t>509 - County Fair</t>
  </si>
  <si>
    <t>510 - Dog Tag Fees</t>
  </si>
  <si>
    <t>511 - Dental Services</t>
  </si>
  <si>
    <t>512 - Electrical Repairs and Supplies</t>
  </si>
  <si>
    <t>513 - Forest Resource Services</t>
  </si>
  <si>
    <t>514 - Freight Expenses</t>
  </si>
  <si>
    <t>515 - General Welfare</t>
  </si>
  <si>
    <t>516 - Heating and Air Conditioning</t>
  </si>
  <si>
    <t>517 - Hospitals and Clinics</t>
  </si>
  <si>
    <t>519 - Historic Preservation</t>
  </si>
  <si>
    <t>520 - Civil Air Patrol</t>
  </si>
  <si>
    <t>521 - Insurance</t>
  </si>
  <si>
    <t>523 - Insurance - Boiler</t>
  </si>
  <si>
    <t>525 - Insurance - Building and Contents</t>
  </si>
  <si>
    <t>527 - Insurance - Errors and Omissions</t>
  </si>
  <si>
    <t>529 - Insurance - Liability</t>
  </si>
  <si>
    <t>531 - Insurance - Premium on Fidelity and Surety Bonds (e.g., sheriff, county treasurer)</t>
  </si>
  <si>
    <t>533 - Insurance - Professional Liability</t>
  </si>
  <si>
    <t>535 - Insurance - Vehicles and Equipment</t>
  </si>
  <si>
    <t>537 - Judgments</t>
  </si>
  <si>
    <t>539 - Legal Notice, Recording and Court Costs</t>
  </si>
  <si>
    <t>540 - Indexing (e.g., county clerk)</t>
  </si>
  <si>
    <t>541 - Library Services</t>
  </si>
  <si>
    <t>542 - Rewards (all)</t>
  </si>
  <si>
    <t>543 - Licenses</t>
  </si>
  <si>
    <t>544 - Returned Check Charges</t>
  </si>
  <si>
    <t>545 - Mapping</t>
  </si>
  <si>
    <t>547 - Medical Claims</t>
  </si>
  <si>
    <t>548 - Special Projects</t>
  </si>
  <si>
    <t>549 - Medical Services</t>
  </si>
  <si>
    <t>550 - Medical Supplies</t>
  </si>
  <si>
    <t>551 - Memberships</t>
  </si>
  <si>
    <t>553 - Memberships - ADD</t>
  </si>
  <si>
    <t>555 - Memberships - KACo</t>
  </si>
  <si>
    <t>556 - KMCA Dues</t>
  </si>
  <si>
    <t>557 - Memberships - NACo</t>
  </si>
  <si>
    <t>558 - KY Coal Coalition Dues</t>
  </si>
  <si>
    <t>559 - Pharmaceuticals</t>
  </si>
  <si>
    <t>560 - Merit Board Expenses</t>
  </si>
  <si>
    <t>561 - Port Authority</t>
  </si>
  <si>
    <t>562 - Police Pistol Team</t>
  </si>
  <si>
    <t>563 - Postal Charges</t>
  </si>
  <si>
    <t>564 - Photo work and Supplies</t>
  </si>
  <si>
    <t>565 - Printing, Stationery, Forms, etc.</t>
  </si>
  <si>
    <t>566 - Reimbursement</t>
  </si>
  <si>
    <t>567 - Refunds</t>
  </si>
  <si>
    <t>568 - Tuition Reimbursement</t>
  </si>
  <si>
    <t>569 - Registrations, Conferences, Training, etc.</t>
  </si>
  <si>
    <t>570 - Renewals and Repairs (AOC)</t>
  </si>
  <si>
    <t>571 - Renewals and Repair</t>
  </si>
  <si>
    <t>572 - Sales and Use Tax</t>
  </si>
  <si>
    <t>573 - Telephone</t>
  </si>
  <si>
    <t>574 - Training</t>
  </si>
  <si>
    <t>576 - Travel</t>
  </si>
  <si>
    <t>577 - Travel - Sheriff (Jail)</t>
  </si>
  <si>
    <t>578 - Utilities (as a group or separately follows)</t>
  </si>
  <si>
    <t>579 - Water</t>
  </si>
  <si>
    <t>580 - Sewer</t>
  </si>
  <si>
    <t>581 - Water and Sewer</t>
  </si>
  <si>
    <t>582 - Electric</t>
  </si>
  <si>
    <t>583 - Natural Gas</t>
  </si>
  <si>
    <t>584 - Heating Oil</t>
  </si>
  <si>
    <t>585 - Maintenance Agreements (general category)</t>
  </si>
  <si>
    <t>586 - Maintenance and Repair Services - Buildings</t>
  </si>
  <si>
    <t>587 - Maintenance and Repair Services - Sewers</t>
  </si>
  <si>
    <t>588 - Maintenance and Repair Services - Equipment</t>
  </si>
  <si>
    <t>589 - Maintenance and Repair Services - EDP</t>
  </si>
  <si>
    <t>590 - Maintenance and Repair Services - Office Equip</t>
  </si>
  <si>
    <t>591 - Maintenance and Repair Services - Radio</t>
  </si>
  <si>
    <t>592 - Maintenance and Repair Services - Vehicle</t>
  </si>
  <si>
    <t>593 - Maintenance and Repair Services - Voting Machine</t>
  </si>
  <si>
    <t>594 - Safety Program</t>
  </si>
  <si>
    <t>595 - Education Program</t>
  </si>
  <si>
    <t>599 - Miscellaneous</t>
  </si>
  <si>
    <t>600 - Debt Service</t>
  </si>
  <si>
    <t>601 - Principal on Bonds</t>
  </si>
  <si>
    <t>602 - Principal on Lease(s) (Lease Purchase(s))</t>
  </si>
  <si>
    <t>603 - Principal on Notes</t>
  </si>
  <si>
    <t>605 - Interest on Bonds</t>
  </si>
  <si>
    <t>606 - Interest on Lease(s) (Lease Purchase(s))</t>
  </si>
  <si>
    <t>607 - Interest on Notes</t>
  </si>
  <si>
    <t>699 - Other Debt Service</t>
  </si>
  <si>
    <t>700 - Capital Outlay</t>
  </si>
  <si>
    <t>701 - Asphalt Plant Equipment</t>
  </si>
  <si>
    <t>703 - Communication Equipment</t>
  </si>
  <si>
    <t>705 - Data Processing Equipment</t>
  </si>
  <si>
    <t>706 - Fire Assoc Capital Projects</t>
  </si>
  <si>
    <t>707 - Food Service Equipment</t>
  </si>
  <si>
    <t>709 - Furniture and Fixtures</t>
  </si>
  <si>
    <t>710 - Golf Carts</t>
  </si>
  <si>
    <t>711 - Heating and Air Conditioning Equipment</t>
  </si>
  <si>
    <t>713 - Highway Equipment</t>
  </si>
  <si>
    <t>715 - Land</t>
  </si>
  <si>
    <t>716 - Land Improvement</t>
  </si>
  <si>
    <t>717 - Law Enforcement Equipment</t>
  </si>
  <si>
    <t>718 - Park Construction Projects</t>
  </si>
  <si>
    <t>719 - Library Books</t>
  </si>
  <si>
    <t>721 - Maintenance Equipment</t>
  </si>
  <si>
    <t>723 - Motor Vehicles</t>
  </si>
  <si>
    <t>725 - Office Equipment</t>
  </si>
  <si>
    <t>727 - Plant Operations Equipment</t>
  </si>
  <si>
    <t>729 - Quarry Equipment</t>
  </si>
  <si>
    <t>730 - Road Projects</t>
  </si>
  <si>
    <t>731 - Right of Way</t>
  </si>
  <si>
    <t>733 - Traffic Control Equipment</t>
  </si>
  <si>
    <t>735 - Transportation Equipment</t>
  </si>
  <si>
    <t>737 - Voting Machines</t>
  </si>
  <si>
    <t>739 - Other Equipment</t>
  </si>
  <si>
    <t>741 - Other Capital Outlay</t>
  </si>
  <si>
    <t>740 - Building Projects (AOC)</t>
  </si>
  <si>
    <t>742 - Buildings and Construction</t>
  </si>
  <si>
    <t>743 - Water Transport Lines</t>
  </si>
  <si>
    <t>744 - Jail Construction</t>
  </si>
  <si>
    <t>745 - Fire Hydrants</t>
  </si>
  <si>
    <t>750 - Garage Construction</t>
  </si>
  <si>
    <t>751 - Police Capital Projects and Equipment</t>
  </si>
  <si>
    <t>752 - Asset Forfeiture Expenses</t>
  </si>
  <si>
    <t>900 - Administration</t>
  </si>
  <si>
    <t>901 - Prior Year Claims</t>
  </si>
  <si>
    <t>902 - Payments to Government Agencies</t>
  </si>
  <si>
    <t>903 - Mandated Program Support</t>
  </si>
  <si>
    <t>911 - Fire Dept Services Fees</t>
  </si>
  <si>
    <t>990 - Revolving Loans (Loans to Businesses with Economic Delopment Money)</t>
  </si>
  <si>
    <t>999 - Reserve for Transfer</t>
  </si>
  <si>
    <t>A. Receipts</t>
  </si>
  <si>
    <t>Ordinacne:</t>
  </si>
  <si>
    <t>Amendment:</t>
  </si>
  <si>
    <t>B. Expenditures</t>
  </si>
  <si>
    <t>2020-2021</t>
  </si>
  <si>
    <t>2021-2022</t>
  </si>
  <si>
    <t>2022-2023</t>
  </si>
  <si>
    <t>2023-2024</t>
  </si>
  <si>
    <t>2024-2025</t>
  </si>
  <si>
    <t>2025-2026</t>
  </si>
  <si>
    <t>Budget for Fiscal Year</t>
  </si>
  <si>
    <t>Amount $</t>
  </si>
  <si>
    <t xml:space="preserve">A. </t>
  </si>
  <si>
    <t xml:space="preserve">B. </t>
  </si>
  <si>
    <t xml:space="preserve">Account Code </t>
  </si>
  <si>
    <t>Description Amount</t>
  </si>
  <si>
    <t>Page</t>
  </si>
  <si>
    <t xml:space="preserve">of </t>
  </si>
  <si>
    <t>THEREOF:</t>
  </si>
  <si>
    <t>AN ORDINANCE RELATING TO THE ANNUAL BUDGET AND AMENDMENT</t>
  </si>
  <si>
    <t>Name of your County</t>
  </si>
  <si>
    <t>Section Two: The amounts adjusting the receipt and expenditure accounts in Section One are for Governmental purposes.</t>
  </si>
  <si>
    <t xml:space="preserve">General Fund, </t>
  </si>
  <si>
    <t>Fund Codes</t>
  </si>
  <si>
    <t>Revenue Codes</t>
  </si>
  <si>
    <t>Major Object Codes</t>
  </si>
  <si>
    <t>Minor Object Codes</t>
  </si>
  <si>
    <t>Suffix Codes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</si>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</sst>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d\-mmm\-yyyy;@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sz val="16"/>
      <color theme="1"/>
      <name val="Garamond"/>
      <family val="1"/>
    </font>
    <font>
      <sz val="16"/>
      <color theme="1"/>
      <name val="Calibri"/>
      <family val="2"/>
      <scheme val="minor"/>
    </font>
    <font>
      <b/>
      <sz val="16"/>
      <color theme="1"/>
      <name val="Garamond"/>
      <family val="1"/>
    </font>
    <font>
      <u/>
      <sz val="16"/>
      <color theme="1"/>
      <name val="Garamond"/>
      <family val="1"/>
    </font>
    <font>
      <sz val="12"/>
      <color rgb="FF000000"/>
      <name val="Calibri"/>
      <family val="2"/>
    </font>
    <font>
      <b/>
      <sz val="2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/>
    <xf numFmtId="0" fontId="0" fillId="0" borderId="0" xfId="0" applyFont="1" applyBorder="1" applyAlignment="1"/>
    <xf numFmtId="0" fontId="0" fillId="0" borderId="1" xfId="0" applyBorder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/>
    <xf numFmtId="22" fontId="2" fillId="0" borderId="0" xfId="0" applyNumberFormat="1" applyFont="1"/>
    <xf numFmtId="49" fontId="0" fillId="0" borderId="1" xfId="0" applyNumberFormat="1" applyBorder="1"/>
    <xf numFmtId="0" fontId="2" fillId="0" borderId="0" xfId="0" applyFont="1"/>
    <xf numFmtId="165" fontId="2" fillId="0" borderId="0" xfId="0" applyNumberFormat="1" applyFont="1" applyAlignment="1">
      <alignment horizontal="left"/>
    </xf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166" fontId="5" fillId="0" borderId="0" xfId="1" applyNumberFormat="1" applyFont="1" applyAlignment="1"/>
    <xf numFmtId="164" fontId="5" fillId="0" borderId="0" xfId="2" applyNumberFormat="1" applyFont="1" applyAlignment="1">
      <alignment horizontal="right" vertical="top"/>
    </xf>
    <xf numFmtId="43" fontId="0" fillId="0" borderId="0" xfId="2" applyFont="1"/>
    <xf numFmtId="43" fontId="0" fillId="0" borderId="0" xfId="0" applyNumberFormat="1"/>
    <xf numFmtId="168" fontId="2" fillId="0" borderId="0" xfId="2" applyNumberFormat="1" applyFont="1"/>
    <xf numFmtId="167" fontId="2" fillId="0" borderId="0" xfId="2" applyNumberFormat="1" applyFont="1"/>
    <xf numFmtId="164" fontId="2" fillId="0" borderId="0" xfId="0" applyNumberFormat="1" applyFont="1"/>
    <xf numFmtId="164" fontId="2" fillId="0" borderId="0" xfId="2" applyNumberFormat="1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9" xfId="0" applyFont="1" applyBorder="1"/>
    <xf numFmtId="43" fontId="4" fillId="0" borderId="0" xfId="2" applyFont="1"/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39</xdr:row>
          <xdr:rowOff>152400</xdr:rowOff>
        </xdr:from>
        <xdr:to>
          <xdr:col>1</xdr:col>
          <xdr:colOff>1333500</xdr:colOff>
          <xdr:row>43</xdr:row>
          <xdr:rowOff>19050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Create Form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(with Signatures)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1847850</xdr:colOff>
          <xdr:row>39</xdr:row>
          <xdr:rowOff>133350</xdr:rowOff>
        </xdr:from>
        <xdr:to>
          <xdr:col>3</xdr:col>
          <xdr:colOff>1085850</xdr:colOff>
          <xdr:row>42</xdr:row>
          <xdr:rowOff>190500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Create Form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(without Signatures)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8"/>
  <sheetViews>
    <sheetView view="pageBreakPreview" zoomScale="60" zoomScaleNormal="50" workbookViewId="0"/>
  </sheetViews>
  <sheetFormatPr defaultRowHeight="21" x14ac:dyDescent="0.35"/>
  <cols>
    <col min="1" max="1" width="9.140625" style="15"/>
    <col min="2" max="2" width="8.42578125" style="15" customWidth="1"/>
    <col min="3" max="3" width="26.140625" style="15" customWidth="1"/>
    <col min="4" max="4" width="60.7109375" style="15" customWidth="1"/>
    <col min="5" max="5" width="43.28515625" style="15" customWidth="1"/>
    <col min="6" max="6" width="3.85546875" style="15" customWidth="1"/>
    <col min="7" max="7" width="13.5703125" customWidth="1"/>
    <col min="8" max="8" width="9.7109375" bestFit="1" customWidth="1"/>
    <col min="10" max="10" width="14.85546875" bestFit="1" customWidth="1"/>
  </cols>
  <sheetData>
    <row r="1" spans="1:6" x14ac:dyDescent="0.35">
      <c r="A1" s="13"/>
      <c r="B1" s="13"/>
      <c r="C1" s="13"/>
      <c r="D1" s="13"/>
      <c r="E1" s="16" t="str">
        <f>CONCATENATE("Page ",Worksheet!B2," of ",Worksheet!D2)</f>
        <v xml:space="preserve">Page  of </v>
      </c>
    </row>
    <row r="2" spans="1:6" x14ac:dyDescent="0.35">
      <c r="A2" s="13"/>
      <c r="B2" s="13"/>
      <c r="C2" s="13"/>
      <c r="D2" s="13"/>
      <c r="E2" s="13"/>
    </row>
    <row r="3" spans="1:6" x14ac:dyDescent="0.35">
      <c r="A3" s="13"/>
      <c r="B3" s="14" t="str">
        <f>CONCATENATE("Ordinance #",Worksheet!B4)</f>
        <v>Ordinance #</v>
      </c>
      <c r="C3" s="13"/>
      <c r="D3" s="13"/>
      <c r="E3" s="16" t="str">
        <f>CONCATENATE("Amendment #",Worksheet!D4)</f>
        <v>Amendment #</v>
      </c>
    </row>
    <row r="4" spans="1:6" x14ac:dyDescent="0.35">
      <c r="A4" s="13"/>
      <c r="B4" s="13"/>
      <c r="C4" s="13"/>
      <c r="D4" s="13"/>
      <c r="E4" s="13"/>
    </row>
    <row r="5" spans="1:6" x14ac:dyDescent="0.35">
      <c r="A5" s="13"/>
      <c r="B5" s="46" t="s">
        <v>2420</v>
      </c>
      <c r="C5" s="46"/>
      <c r="D5" s="46"/>
      <c r="E5" s="46"/>
    </row>
    <row r="6" spans="1:6" ht="17.25" customHeight="1" x14ac:dyDescent="0.35">
      <c r="A6" s="13"/>
      <c r="B6" s="13"/>
      <c r="C6" s="46" t="s">
        <v>2419</v>
      </c>
      <c r="D6" s="46"/>
      <c r="E6" s="46"/>
    </row>
    <row r="7" spans="1:6" x14ac:dyDescent="0.35">
      <c r="A7" s="13"/>
      <c r="B7" s="13"/>
      <c r="C7" s="17"/>
      <c r="D7" s="18"/>
      <c r="E7" s="13"/>
    </row>
    <row r="8" spans="1:6" x14ac:dyDescent="0.35">
      <c r="A8" s="13"/>
      <c r="B8" s="14" t="str">
        <f>CONCATENATE("Whereas the County of ",Worksheet!B6," has realized unbudgeted")</f>
        <v>Whereas the County of  has realized unbudgeted</v>
      </c>
      <c r="C8" s="13"/>
      <c r="D8" s="19"/>
      <c r="E8" s="13"/>
    </row>
    <row r="9" spans="1:6" ht="42.75" customHeight="1" x14ac:dyDescent="0.35">
      <c r="A9" s="13"/>
      <c r="B9" s="47" t="str">
        <f>CONCATENATE("receipts from ",Worksheet!AH12)</f>
        <v xml:space="preserve">receipts from General Fund, </v>
      </c>
      <c r="C9" s="47"/>
      <c r="D9" s="47"/>
      <c r="E9" s="47"/>
    </row>
    <row r="10" spans="1:6" x14ac:dyDescent="0.35">
      <c r="A10" s="13"/>
      <c r="B10" s="14" t="str">
        <f>CONCATENATE("Be it ordained by the Fiscal Court of County of the ",Worksheet!B6,", Commonwealth of Kentucky:")</f>
        <v>Be it ordained by the Fiscal Court of County of the , Commonwealth of Kentucky:</v>
      </c>
      <c r="C10" s="13"/>
      <c r="D10" s="13"/>
      <c r="E10" s="13"/>
      <c r="F10" s="20"/>
    </row>
    <row r="11" spans="1:6" x14ac:dyDescent="0.35">
      <c r="A11" s="13"/>
      <c r="B11" s="13"/>
      <c r="C11" s="13"/>
      <c r="D11" s="13"/>
      <c r="E11" s="13"/>
    </row>
    <row r="12" spans="1:6" x14ac:dyDescent="0.35">
      <c r="A12" s="14" t="str">
        <f>CONCATENATE("Section One:  The budget for fiscal year ",Worksheet!B8," is amended to:")</f>
        <v>Section One:  The budget for fiscal year  is amended to:</v>
      </c>
      <c r="B12" s="13"/>
      <c r="C12" s="13"/>
      <c r="D12" s="13"/>
      <c r="E12" s="13"/>
    </row>
    <row r="13" spans="1:6" x14ac:dyDescent="0.35">
      <c r="A13" s="14"/>
      <c r="B13" s="13"/>
      <c r="C13" s="13"/>
      <c r="D13" s="13"/>
      <c r="E13" s="13"/>
    </row>
    <row r="14" spans="1:6" ht="42.75" customHeight="1" x14ac:dyDescent="0.35">
      <c r="A14" s="22" t="s">
        <v>2413</v>
      </c>
      <c r="B14" s="47" t="str">
        <f>CONCATENATE(Worksheet!B11," the receipts of the ",Worksheet!AH12,"(s)")</f>
        <v xml:space="preserve"> the receipts of the General Fund, (s)</v>
      </c>
      <c r="C14" s="47"/>
      <c r="D14" s="47"/>
      <c r="E14" s="47"/>
    </row>
    <row r="15" spans="1:6" x14ac:dyDescent="0.35">
      <c r="A15" s="13"/>
      <c r="B15" s="13" t="str">
        <f>CONCATENATE("by $",SUM(Worksheet!D15:D24)," to include unbudgeted receipts from:")</f>
        <v>by $0 to include unbudgeted receipts from:</v>
      </c>
      <c r="C15" s="13"/>
      <c r="D15" s="13"/>
      <c r="E15" s="13"/>
    </row>
    <row r="16" spans="1:6" x14ac:dyDescent="0.35">
      <c r="A16" s="13"/>
      <c r="B16" s="13"/>
      <c r="C16" s="13"/>
      <c r="D16" s="13"/>
      <c r="E16" s="13"/>
    </row>
    <row r="17" spans="1:5" x14ac:dyDescent="0.35">
      <c r="A17" s="13"/>
      <c r="B17" s="21" t="s">
        <v>2415</v>
      </c>
      <c r="C17" s="13"/>
      <c r="D17" s="21" t="s">
        <v>2416</v>
      </c>
      <c r="E17" s="13"/>
    </row>
    <row r="18" spans="1:5" x14ac:dyDescent="0.35">
      <c r="A18" s="13"/>
      <c r="B18" s="22" t="str">
        <f>Worksheet!AN15</f>
        <v xml:space="preserve"> - </v>
      </c>
      <c r="C18" s="22"/>
      <c r="D18" s="26" t="str">
        <f>Worksheet!AR15</f>
        <v xml:space="preserve"> - *</v>
      </c>
      <c r="E18" s="26">
        <f>Worksheet!AS15</f>
        <v>0</v>
      </c>
    </row>
    <row r="19" spans="1:5" x14ac:dyDescent="0.35">
      <c r="A19" s="13"/>
      <c r="B19" s="22" t="str">
        <f>Worksheet!AN16</f>
        <v xml:space="preserve"> - </v>
      </c>
      <c r="C19" s="22"/>
      <c r="D19" s="26" t="str">
        <f>Worksheet!AR16</f>
        <v xml:space="preserve"> - *</v>
      </c>
      <c r="E19" s="26">
        <f>Worksheet!AS16</f>
        <v>0</v>
      </c>
    </row>
    <row r="20" spans="1:5" x14ac:dyDescent="0.35">
      <c r="A20" s="13"/>
      <c r="B20" s="22" t="str">
        <f>Worksheet!AN17</f>
        <v xml:space="preserve"> - </v>
      </c>
      <c r="C20" s="22"/>
      <c r="D20" s="26" t="str">
        <f>Worksheet!AR17</f>
        <v xml:space="preserve"> - *</v>
      </c>
      <c r="E20" s="26">
        <f>Worksheet!AS17</f>
        <v>0</v>
      </c>
    </row>
    <row r="21" spans="1:5" x14ac:dyDescent="0.35">
      <c r="A21" s="13"/>
      <c r="B21" s="22" t="str">
        <f>Worksheet!AN18</f>
        <v xml:space="preserve"> - </v>
      </c>
      <c r="C21" s="22"/>
      <c r="D21" s="26" t="str">
        <f>Worksheet!AR18</f>
        <v xml:space="preserve"> - *</v>
      </c>
      <c r="E21" s="26">
        <f>Worksheet!AS18</f>
        <v>0</v>
      </c>
    </row>
    <row r="22" spans="1:5" x14ac:dyDescent="0.35">
      <c r="A22" s="13"/>
      <c r="B22" s="22" t="str">
        <f>Worksheet!AN19</f>
        <v xml:space="preserve"> - </v>
      </c>
      <c r="C22" s="22"/>
      <c r="D22" s="26" t="str">
        <f>Worksheet!AR19</f>
        <v xml:space="preserve"> - *</v>
      </c>
      <c r="E22" s="26">
        <f>Worksheet!AS19</f>
        <v>0</v>
      </c>
    </row>
    <row r="23" spans="1:5" x14ac:dyDescent="0.35">
      <c r="A23" s="13"/>
      <c r="B23" s="22" t="str">
        <f>Worksheet!AN20</f>
        <v xml:space="preserve"> - </v>
      </c>
      <c r="C23" s="22"/>
      <c r="D23" s="26" t="str">
        <f>Worksheet!AR20</f>
        <v xml:space="preserve"> - *</v>
      </c>
      <c r="E23" s="26">
        <f>Worksheet!AS20</f>
        <v>0</v>
      </c>
    </row>
    <row r="24" spans="1:5" x14ac:dyDescent="0.35">
      <c r="A24" s="13"/>
      <c r="B24" s="22" t="str">
        <f>Worksheet!AN21</f>
        <v xml:space="preserve"> - </v>
      </c>
      <c r="C24" s="22"/>
      <c r="D24" s="26" t="str">
        <f>Worksheet!AR21</f>
        <v xml:space="preserve"> - *</v>
      </c>
      <c r="E24" s="26">
        <f>Worksheet!AS21</f>
        <v>0</v>
      </c>
    </row>
    <row r="25" spans="1:5" x14ac:dyDescent="0.35">
      <c r="A25" s="13"/>
      <c r="B25" s="22" t="str">
        <f>Worksheet!AN22</f>
        <v xml:space="preserve"> - </v>
      </c>
      <c r="C25" s="22"/>
      <c r="D25" s="26" t="str">
        <f>Worksheet!AR22</f>
        <v xml:space="preserve"> - *</v>
      </c>
      <c r="E25" s="26">
        <f>Worksheet!AS22</f>
        <v>0</v>
      </c>
    </row>
    <row r="26" spans="1:5" x14ac:dyDescent="0.35">
      <c r="A26" s="13"/>
      <c r="B26" s="22" t="str">
        <f>Worksheet!AN23</f>
        <v xml:space="preserve"> - </v>
      </c>
      <c r="C26" s="22"/>
      <c r="D26" s="26" t="str">
        <f>Worksheet!AR23</f>
        <v xml:space="preserve"> - *</v>
      </c>
      <c r="E26" s="26">
        <f>Worksheet!AS23</f>
        <v>0</v>
      </c>
    </row>
    <row r="27" spans="1:5" x14ac:dyDescent="0.35">
      <c r="A27" s="13"/>
      <c r="B27" s="22" t="str">
        <f>Worksheet!AN24</f>
        <v xml:space="preserve"> - </v>
      </c>
      <c r="C27" s="22"/>
      <c r="D27" s="26" t="str">
        <f>Worksheet!AR24</f>
        <v xml:space="preserve"> - *</v>
      </c>
      <c r="E27" s="26">
        <f>Worksheet!AS24</f>
        <v>0</v>
      </c>
    </row>
    <row r="28" spans="1:5" x14ac:dyDescent="0.35">
      <c r="A28" s="13"/>
      <c r="B28" s="22" t="str">
        <f>Worksheet!AN25</f>
        <v xml:space="preserve"> - </v>
      </c>
      <c r="C28" s="22"/>
      <c r="D28" s="26" t="str">
        <f>Worksheet!AR25</f>
        <v xml:space="preserve"> - *</v>
      </c>
      <c r="E28" s="26">
        <f>Worksheet!AS25</f>
        <v>0</v>
      </c>
    </row>
    <row r="29" spans="1:5" ht="36.75" customHeight="1" x14ac:dyDescent="0.35">
      <c r="A29" s="13" t="s">
        <v>2414</v>
      </c>
      <c r="B29" s="13" t="str">
        <f>CONCATENATE(Worksheet!B26," expenditure account(s)")</f>
        <v xml:space="preserve"> expenditure account(s)</v>
      </c>
      <c r="C29" s="13"/>
      <c r="D29" s="23"/>
      <c r="E29" s="13"/>
    </row>
    <row r="30" spans="1:5" x14ac:dyDescent="0.35">
      <c r="A30" s="13"/>
      <c r="B30" s="13"/>
      <c r="C30" s="13"/>
      <c r="D30" s="23"/>
      <c r="E30" s="13"/>
    </row>
    <row r="31" spans="1:5" x14ac:dyDescent="0.35">
      <c r="A31" s="13"/>
      <c r="B31" s="21" t="s">
        <v>2415</v>
      </c>
      <c r="C31" s="13"/>
      <c r="D31" s="24" t="s">
        <v>2416</v>
      </c>
      <c r="E31" s="13"/>
    </row>
    <row r="32" spans="1:5" x14ac:dyDescent="0.35">
      <c r="A32" s="13"/>
      <c r="B32" s="22" t="str">
        <f>Worksheet!AO30</f>
        <v xml:space="preserve"> - </v>
      </c>
      <c r="C32" s="22"/>
      <c r="D32" s="26" t="str">
        <f>Worksheet!AS30</f>
        <v xml:space="preserve"> - *</v>
      </c>
      <c r="E32" s="26">
        <f>Worksheet!AT30</f>
        <v>0</v>
      </c>
    </row>
    <row r="33" spans="1:10" x14ac:dyDescent="0.35">
      <c r="A33" s="13"/>
      <c r="B33" s="22" t="str">
        <f>Worksheet!AO31</f>
        <v xml:space="preserve"> - </v>
      </c>
      <c r="C33" s="22"/>
      <c r="D33" s="26" t="str">
        <f>Worksheet!AS31</f>
        <v xml:space="preserve"> - *</v>
      </c>
      <c r="E33" s="26">
        <f>Worksheet!AT31</f>
        <v>0</v>
      </c>
    </row>
    <row r="34" spans="1:10" x14ac:dyDescent="0.35">
      <c r="A34" s="13"/>
      <c r="B34" s="22" t="str">
        <f>Worksheet!AO32</f>
        <v xml:space="preserve"> - </v>
      </c>
      <c r="C34" s="22"/>
      <c r="D34" s="26" t="str">
        <f>Worksheet!AS32</f>
        <v xml:space="preserve"> - *</v>
      </c>
      <c r="E34" s="26">
        <f>Worksheet!AT32</f>
        <v>0</v>
      </c>
    </row>
    <row r="35" spans="1:10" x14ac:dyDescent="0.35">
      <c r="A35" s="13"/>
      <c r="B35" s="22" t="str">
        <f>Worksheet!AO33</f>
        <v xml:space="preserve"> - </v>
      </c>
      <c r="C35" s="22"/>
      <c r="D35" s="26" t="str">
        <f>Worksheet!AS33</f>
        <v xml:space="preserve"> - *</v>
      </c>
      <c r="E35" s="26">
        <f>Worksheet!AT33</f>
        <v>0</v>
      </c>
    </row>
    <row r="36" spans="1:10" x14ac:dyDescent="0.35">
      <c r="A36" s="13"/>
      <c r="B36" s="22" t="str">
        <f>Worksheet!AO34</f>
        <v xml:space="preserve"> - </v>
      </c>
      <c r="C36" s="22"/>
      <c r="D36" s="26" t="str">
        <f>Worksheet!AS34</f>
        <v xml:space="preserve"> - *</v>
      </c>
      <c r="E36" s="26">
        <f>Worksheet!AT34</f>
        <v>0</v>
      </c>
    </row>
    <row r="37" spans="1:10" x14ac:dyDescent="0.35">
      <c r="A37" s="13"/>
      <c r="B37" s="22" t="str">
        <f>Worksheet!AO35</f>
        <v xml:space="preserve"> - </v>
      </c>
      <c r="C37" s="22"/>
      <c r="D37" s="26" t="str">
        <f>Worksheet!AS35</f>
        <v xml:space="preserve"> - *</v>
      </c>
      <c r="E37" s="26">
        <f>Worksheet!AT35</f>
        <v>0</v>
      </c>
    </row>
    <row r="38" spans="1:10" x14ac:dyDescent="0.35">
      <c r="A38" s="13"/>
      <c r="B38" s="22" t="str">
        <f>Worksheet!AO36</f>
        <v xml:space="preserve"> - </v>
      </c>
      <c r="C38" s="22"/>
      <c r="D38" s="26" t="str">
        <f>Worksheet!AS36</f>
        <v xml:space="preserve"> - *</v>
      </c>
      <c r="E38" s="26">
        <f>Worksheet!AT36</f>
        <v>0</v>
      </c>
    </row>
    <row r="39" spans="1:10" x14ac:dyDescent="0.35">
      <c r="A39" s="13"/>
      <c r="B39" s="22" t="str">
        <f>Worksheet!AO37</f>
        <v xml:space="preserve"> - </v>
      </c>
      <c r="C39" s="22"/>
      <c r="D39" s="26" t="str">
        <f>Worksheet!AS37</f>
        <v xml:space="preserve"> - *</v>
      </c>
      <c r="E39" s="26">
        <f>Worksheet!AT37</f>
        <v>0</v>
      </c>
    </row>
    <row r="40" spans="1:10" x14ac:dyDescent="0.35">
      <c r="A40" s="13"/>
      <c r="B40" s="22" t="str">
        <f>Worksheet!AO38</f>
        <v xml:space="preserve"> - </v>
      </c>
      <c r="C40" s="22"/>
      <c r="D40" s="26" t="str">
        <f>Worksheet!AS38</f>
        <v xml:space="preserve"> - *</v>
      </c>
      <c r="E40" s="26">
        <f>Worksheet!AT38</f>
        <v>0</v>
      </c>
    </row>
    <row r="41" spans="1:10" x14ac:dyDescent="0.35">
      <c r="A41" s="13"/>
      <c r="B41" s="22" t="str">
        <f>Worksheet!AO39</f>
        <v xml:space="preserve"> - </v>
      </c>
      <c r="C41" s="22"/>
      <c r="D41" s="26" t="str">
        <f>Worksheet!AS39</f>
        <v xml:space="preserve"> - *</v>
      </c>
      <c r="E41" s="26">
        <f>Worksheet!AT39</f>
        <v>0</v>
      </c>
    </row>
    <row r="42" spans="1:10" x14ac:dyDescent="0.35">
      <c r="A42" s="13"/>
      <c r="B42" s="22" t="str">
        <f>Worksheet!AN40</f>
        <v xml:space="preserve"> - </v>
      </c>
      <c r="C42" s="22"/>
      <c r="D42" s="26" t="str">
        <f>Worksheet!AR40</f>
        <v xml:space="preserve"> -  - *</v>
      </c>
      <c r="E42" s="26">
        <f>Worksheet!AS40</f>
        <v>0</v>
      </c>
    </row>
    <row r="43" spans="1:10" ht="36.75" customHeight="1" x14ac:dyDescent="0.35">
      <c r="A43" s="13" t="s">
        <v>2422</v>
      </c>
      <c r="B43" s="13"/>
      <c r="C43" s="13"/>
      <c r="D43" s="23"/>
      <c r="E43" s="13"/>
    </row>
    <row r="44" spans="1:10" x14ac:dyDescent="0.35">
      <c r="A44" s="13"/>
      <c r="B44" s="13"/>
      <c r="C44" s="13"/>
      <c r="D44" s="23"/>
      <c r="E44" s="13"/>
    </row>
    <row r="45" spans="1:10" x14ac:dyDescent="0.35">
      <c r="A45" s="33" t="str">
        <f ca="1">CONCATENATE("Approved by the Fiscal Court of ",Worksheet!B6," County, Kentucky, this day, the ",H48," day of ",H47,", ",H49,".")</f>
        <v>Approved by the Fiscal Court of  County, Kentucky, this day, the 2 day of September, 2021.</v>
      </c>
      <c r="B45" s="34"/>
      <c r="C45" s="34"/>
      <c r="D45" s="35"/>
      <c r="E45" s="39"/>
      <c r="J45" s="7"/>
    </row>
    <row r="46" spans="1:10" ht="39.950000000000003" customHeight="1" x14ac:dyDescent="0.35">
      <c r="A46" s="41" t="s">
        <v>0</v>
      </c>
      <c r="B46" s="42"/>
      <c r="C46" s="42"/>
      <c r="D46" s="43"/>
      <c r="E46" s="44"/>
      <c r="G46" s="9"/>
      <c r="H46" s="9"/>
      <c r="J46" s="7"/>
    </row>
    <row r="47" spans="1:10" x14ac:dyDescent="0.35">
      <c r="A47" s="36" t="s">
        <v>1</v>
      </c>
      <c r="B47" s="37"/>
      <c r="C47" s="37"/>
      <c r="D47" s="38"/>
      <c r="E47" s="40"/>
      <c r="G47" s="10">
        <f ca="1">TODAY()</f>
        <v>44441</v>
      </c>
      <c r="H47" s="11" t="str">
        <f ca="1">TEXT(G47,"mmmm")</f>
        <v>September</v>
      </c>
    </row>
    <row r="48" spans="1:10" x14ac:dyDescent="0.35">
      <c r="B48" s="13"/>
      <c r="C48" s="13"/>
      <c r="D48" s="23"/>
      <c r="E48" s="13"/>
      <c r="G48" s="9"/>
      <c r="H48" s="9">
        <f ca="1">DAY(G47)</f>
        <v>2</v>
      </c>
    </row>
    <row r="49" spans="1:8" x14ac:dyDescent="0.35">
      <c r="A49" s="33" t="s">
        <v>2</v>
      </c>
      <c r="B49" s="34"/>
      <c r="C49" s="34"/>
      <c r="D49" s="35"/>
      <c r="E49" s="39"/>
      <c r="G49" s="9"/>
      <c r="H49" s="9">
        <f ca="1">YEAR(G47)</f>
        <v>2021</v>
      </c>
    </row>
    <row r="50" spans="1:8" ht="39.950000000000003" customHeight="1" x14ac:dyDescent="0.35">
      <c r="A50" s="41" t="s">
        <v>0</v>
      </c>
      <c r="B50" s="42"/>
      <c r="C50" s="42"/>
      <c r="D50" s="43"/>
      <c r="E50" s="44"/>
    </row>
    <row r="51" spans="1:8" x14ac:dyDescent="0.35">
      <c r="A51" s="36" t="s">
        <v>3</v>
      </c>
      <c r="B51" s="37"/>
      <c r="C51" s="37"/>
      <c r="D51" s="38"/>
      <c r="E51" s="40"/>
    </row>
    <row r="52" spans="1:8" x14ac:dyDescent="0.35">
      <c r="B52" s="13"/>
      <c r="C52" s="13"/>
      <c r="D52" s="23"/>
      <c r="E52" s="25"/>
    </row>
    <row r="53" spans="1:8" x14ac:dyDescent="0.35">
      <c r="A53" s="33" t="s">
        <v>4</v>
      </c>
      <c r="B53" s="34"/>
      <c r="C53" s="34"/>
      <c r="D53" s="34"/>
      <c r="E53" s="39"/>
    </row>
    <row r="54" spans="1:8" x14ac:dyDescent="0.35">
      <c r="A54" s="41" t="s">
        <v>5</v>
      </c>
      <c r="B54" s="42"/>
      <c r="C54" s="42"/>
      <c r="D54" s="42"/>
      <c r="E54" s="44"/>
    </row>
    <row r="55" spans="1:8" ht="39.950000000000003" customHeight="1" x14ac:dyDescent="0.35">
      <c r="A55" s="41" t="s">
        <v>0</v>
      </c>
      <c r="B55" s="42"/>
      <c r="C55" s="42"/>
      <c r="D55" s="42"/>
      <c r="E55" s="44"/>
    </row>
    <row r="56" spans="1:8" x14ac:dyDescent="0.35">
      <c r="A56" s="36" t="s">
        <v>1</v>
      </c>
      <c r="B56" s="37"/>
      <c r="C56" s="37"/>
      <c r="D56" s="37"/>
      <c r="E56" s="40"/>
    </row>
    <row r="57" spans="1:8" x14ac:dyDescent="0.35">
      <c r="A57" s="13"/>
      <c r="B57" s="13"/>
      <c r="C57" s="13"/>
      <c r="D57" s="13"/>
      <c r="E57" s="13"/>
    </row>
    <row r="58" spans="1:8" x14ac:dyDescent="0.35">
      <c r="A58" s="13" t="s">
        <v>6</v>
      </c>
      <c r="B58" s="13"/>
      <c r="C58" s="13"/>
      <c r="D58" s="13"/>
      <c r="E58" s="13"/>
    </row>
  </sheetData>
  <mergeCells count="4">
    <mergeCell ref="B5:E5"/>
    <mergeCell ref="B14:E14"/>
    <mergeCell ref="B9:E9"/>
    <mergeCell ref="C6:E6"/>
  </mergeCells>
  <pageMargins left="0.7" right="0.7" top="0.75" bottom="0.75" header="0.3" footer="0.3"/>
  <pageSetup scale="59" fitToHeight="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J61"/>
  <sheetViews>
    <sheetView showGridLines="0" tabSelected="1" topLeftCell="A28" zoomScale="90" zoomScaleNormal="90" workbookViewId="0">
      <selection activeCell="E41" sqref="E41:G43"/>
    </sheetView>
  </sheetViews>
  <sheetFormatPr defaultRowHeight="15" x14ac:dyDescent="0.25"/>
  <cols>
    <col min="1" max="1" width="21.7109375" customWidth="1"/>
    <col min="2" max="2" width="30.7109375" customWidth="1"/>
    <col min="3" max="5" width="21.7109375" customWidth="1"/>
    <col min="6" max="9" width="9.140625" customWidth="1"/>
    <col min="10" max="10" width="9.140625" style="12" customWidth="1"/>
    <col min="11" max="11" width="8.140625" style="12" customWidth="1"/>
    <col min="12" max="33" width="9.140625" style="12" customWidth="1"/>
    <col min="34" max="34" width="9.28515625" style="12" customWidth="1"/>
    <col min="35" max="38" width="9.140625" style="12" customWidth="1"/>
    <col min="39" max="39" width="13" style="12" customWidth="1"/>
    <col min="40" max="40" width="14.7109375" style="12" customWidth="1"/>
    <col min="41" max="43" width="9.140625" style="12" customWidth="1"/>
    <col min="44" max="44" width="9.28515625" style="12" customWidth="1"/>
    <col min="45" max="45" width="12" style="12" customWidth="1"/>
    <col min="46" max="48" width="9.140625" style="12" customWidth="1"/>
    <col min="49" max="49" width="9.140625" customWidth="1"/>
    <col min="54" max="54" width="13.85546875" bestFit="1" customWidth="1"/>
  </cols>
  <sheetData>
    <row r="2" spans="1:54" x14ac:dyDescent="0.25">
      <c r="A2" t="s">
        <v>2417</v>
      </c>
      <c r="B2" s="3"/>
      <c r="C2" t="s">
        <v>2418</v>
      </c>
      <c r="D2" s="3"/>
    </row>
    <row r="4" spans="1:54" x14ac:dyDescent="0.25">
      <c r="A4" t="s">
        <v>2402</v>
      </c>
      <c r="B4" s="8"/>
      <c r="C4" t="s">
        <v>2403</v>
      </c>
      <c r="D4" s="3"/>
    </row>
    <row r="6" spans="1:54" x14ac:dyDescent="0.25">
      <c r="A6" t="s">
        <v>2421</v>
      </c>
      <c r="B6" s="5"/>
      <c r="C6" s="2"/>
    </row>
    <row r="7" spans="1:54" x14ac:dyDescent="0.25">
      <c r="B7" s="4"/>
      <c r="C7" s="2"/>
    </row>
    <row r="8" spans="1:54" x14ac:dyDescent="0.25">
      <c r="A8" t="s">
        <v>2411</v>
      </c>
      <c r="B8" s="5"/>
      <c r="C8" s="2"/>
    </row>
    <row r="9" spans="1:54" x14ac:dyDescent="0.25">
      <c r="B9" s="4"/>
      <c r="C9" s="2"/>
    </row>
    <row r="11" spans="1:54" x14ac:dyDescent="0.25">
      <c r="A11" t="s">
        <v>2401</v>
      </c>
      <c r="B11" s="3"/>
    </row>
    <row r="12" spans="1:54" x14ac:dyDescent="0.25">
      <c r="AH12" s="9" t="str">
        <f>CONCATENATE(AI15,AI16,AI17,AI18,AI19,AI20,AI21,AI22,AI23,AI24)</f>
        <v xml:space="preserve">General Fund, 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</row>
    <row r="13" spans="1:54" x14ac:dyDescent="0.25">
      <c r="A13" t="s">
        <v>127</v>
      </c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  <row r="14" spans="1:54" x14ac:dyDescent="0.25">
      <c r="A14" t="s">
        <v>2424</v>
      </c>
      <c r="B14" t="s">
        <v>2425</v>
      </c>
      <c r="C14" t="s">
        <v>2428</v>
      </c>
      <c r="D14" t="s">
        <v>2412</v>
      </c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1:54" x14ac:dyDescent="0.25">
      <c r="A15" s="3"/>
      <c r="B15" s="3"/>
      <c r="C15" s="3"/>
      <c r="D15" s="6"/>
      <c r="AH15" s="9" t="e">
        <f>CONCATENATE(RIGHT(A15,LEN(A15)-FIND("-",A15)-1),", ")</f>
        <v>#VALUE!</v>
      </c>
      <c r="AI15" s="9" t="s">
        <v>2423</v>
      </c>
      <c r="AJ15" s="9" t="str">
        <f>LEFT(A15,2)</f>
        <v/>
      </c>
      <c r="AK15" s="9" t="str">
        <f>IF(C15&gt;=1,CONCATENATE(LEFT(B15,4),"-",C15),LEFT(B15,4))</f>
        <v/>
      </c>
      <c r="AL15" s="9" t="str">
        <f>LEFT(C15,3)</f>
        <v/>
      </c>
      <c r="AM15" s="9" t="str">
        <f>CONCATENATE(AJ15,"-",AK15)</f>
        <v>-</v>
      </c>
      <c r="AN15" s="9" t="str">
        <f>CONCATENATE(AJ15," - ",AK15)</f>
        <v xml:space="preserve"> - </v>
      </c>
      <c r="AO15" s="9" t="str">
        <f>IFERROR(RIGHT(A15,LEN(A15)-FIND("-",A15)-1),"")</f>
        <v/>
      </c>
      <c r="AP15" s="9" t="str">
        <f>IFERROR(RIGHT(B15,LEN(B15)-FIND("-",B15)-1),"*")</f>
        <v>*</v>
      </c>
      <c r="AQ15" s="9" t="str">
        <f>IFERROR(RIGHT(C15,LEN(C15)-FIND("-",C15)-1)," ")</f>
        <v xml:space="preserve"> </v>
      </c>
      <c r="AR15" s="9" t="str">
        <f>IF(COUNTIF(Sheet2!I$1:I$346,Worksheet!AL15),CONCATENATE(AO15," - ",AP15," - ",AQ15),CONCATENATE(AO15," - ",AP15))</f>
        <v xml:space="preserve"> - *</v>
      </c>
      <c r="AS15" s="29">
        <f>D15</f>
        <v>0</v>
      </c>
      <c r="AT15" s="9"/>
      <c r="AU15" s="9"/>
      <c r="AV15" s="9"/>
      <c r="AW15" s="9"/>
      <c r="AX15" s="9"/>
      <c r="BB15" s="27"/>
    </row>
    <row r="16" spans="1:54" x14ac:dyDescent="0.25">
      <c r="A16" s="3"/>
      <c r="B16" s="3"/>
      <c r="C16" s="3"/>
      <c r="D16" s="6"/>
      <c r="AH16" s="9" t="e">
        <f t="shared" ref="AH16:AH24" si="0">CONCATENATE(RIGHT(A16,LEN(A16)-FIND("-",A16)-1),", ")</f>
        <v>#VALUE!</v>
      </c>
      <c r="AI16" s="9"/>
      <c r="AJ16" s="9" t="str">
        <f t="shared" ref="AJ16:AJ24" si="1">LEFT(A16,2)</f>
        <v/>
      </c>
      <c r="AK16" s="9" t="str">
        <f t="shared" ref="AK16:AK25" si="2">IF(C16&gt;=1,CONCATENATE(LEFT(B16,4),"-",C16),LEFT(B16,4))</f>
        <v/>
      </c>
      <c r="AL16" s="9" t="str">
        <f t="shared" ref="AL16:AL24" si="3">LEFT(C16,3)</f>
        <v/>
      </c>
      <c r="AM16" s="9" t="str">
        <f t="shared" ref="AM16:AM24" si="4">CONCATENATE(AJ16,"-",AK16,"-",AL16)</f>
        <v>--</v>
      </c>
      <c r="AN16" s="9" t="str">
        <f t="shared" ref="AN16:AN25" si="5">CONCATENATE(AJ16," - ",AK16)</f>
        <v xml:space="preserve"> - </v>
      </c>
      <c r="AO16" s="9" t="str">
        <f t="shared" ref="AO16:AO24" si="6">IFERROR(RIGHT(A16,LEN(A16)-FIND("-",A16)-1),"")</f>
        <v/>
      </c>
      <c r="AP16" s="9" t="str">
        <f t="shared" ref="AP16:AP24" si="7">IFERROR(RIGHT(B16,LEN(B16)-FIND("-",B16)-1),"*")</f>
        <v>*</v>
      </c>
      <c r="AQ16" s="9" t="str">
        <f t="shared" ref="AQ16:AQ24" si="8">IFERROR(RIGHT(C16,LEN(C16)-FIND("-",C16)-1)," ")</f>
        <v xml:space="preserve"> </v>
      </c>
      <c r="AR16" s="9" t="str">
        <f>IF(COUNTIF(Sheet2!I$1:I$346,Worksheet!AL16),CONCATENATE(AO16," - ",AP16," - ",AQ16),CONCATENATE(AO16," - ",AP16))</f>
        <v xml:space="preserve"> - *</v>
      </c>
      <c r="AS16" s="29">
        <f t="shared" ref="AS16:AS23" si="9">D16</f>
        <v>0</v>
      </c>
      <c r="AT16" s="9"/>
      <c r="AU16" s="9"/>
      <c r="AV16" s="9"/>
      <c r="AW16" s="9"/>
      <c r="AX16" s="9"/>
      <c r="BB16" s="27"/>
    </row>
    <row r="17" spans="1:62" x14ac:dyDescent="0.25">
      <c r="A17" s="3"/>
      <c r="B17" s="3"/>
      <c r="C17" s="3"/>
      <c r="D17" s="6"/>
      <c r="AH17" s="9" t="e">
        <f t="shared" si="0"/>
        <v>#VALUE!</v>
      </c>
      <c r="AI17" s="9"/>
      <c r="AJ17" s="9" t="str">
        <f t="shared" si="1"/>
        <v/>
      </c>
      <c r="AK17" s="9" t="str">
        <f t="shared" si="2"/>
        <v/>
      </c>
      <c r="AL17" s="9" t="str">
        <f t="shared" si="3"/>
        <v/>
      </c>
      <c r="AM17" s="9" t="str">
        <f t="shared" si="4"/>
        <v>--</v>
      </c>
      <c r="AN17" s="9" t="str">
        <f t="shared" si="5"/>
        <v xml:space="preserve"> - </v>
      </c>
      <c r="AO17" s="9" t="str">
        <f t="shared" si="6"/>
        <v/>
      </c>
      <c r="AP17" s="9" t="str">
        <f t="shared" si="7"/>
        <v>*</v>
      </c>
      <c r="AQ17" s="9" t="str">
        <f t="shared" si="8"/>
        <v xml:space="preserve"> </v>
      </c>
      <c r="AR17" s="9" t="str">
        <f>IF(COUNTIF(Sheet2!I$1:I$346,Worksheet!AL17),CONCATENATE(AO17," - ",AP17," - ",AQ17),CONCATENATE(AO17," - ",AP17))</f>
        <v xml:space="preserve"> - *</v>
      </c>
      <c r="AS17" s="29">
        <f t="shared" si="9"/>
        <v>0</v>
      </c>
      <c r="AT17" s="9"/>
      <c r="AU17" s="9"/>
      <c r="AV17" s="9"/>
      <c r="AW17" s="9"/>
      <c r="AX17" s="9"/>
      <c r="BB17" s="27"/>
    </row>
    <row r="18" spans="1:62" x14ac:dyDescent="0.25">
      <c r="A18" s="3"/>
      <c r="B18" s="3"/>
      <c r="C18" s="3"/>
      <c r="D18" s="6"/>
      <c r="AH18" s="9" t="e">
        <f t="shared" si="0"/>
        <v>#VALUE!</v>
      </c>
      <c r="AI18" s="9"/>
      <c r="AJ18" s="9" t="str">
        <f t="shared" si="1"/>
        <v/>
      </c>
      <c r="AK18" s="9" t="str">
        <f t="shared" si="2"/>
        <v/>
      </c>
      <c r="AL18" s="9" t="str">
        <f t="shared" si="3"/>
        <v/>
      </c>
      <c r="AM18" s="9" t="str">
        <f t="shared" si="4"/>
        <v>--</v>
      </c>
      <c r="AN18" s="9" t="str">
        <f t="shared" si="5"/>
        <v xml:space="preserve"> - </v>
      </c>
      <c r="AO18" s="9" t="str">
        <f t="shared" si="6"/>
        <v/>
      </c>
      <c r="AP18" s="9" t="str">
        <f t="shared" si="7"/>
        <v>*</v>
      </c>
      <c r="AQ18" s="9" t="str">
        <f t="shared" si="8"/>
        <v xml:space="preserve"> </v>
      </c>
      <c r="AR18" s="9" t="str">
        <f>IF(COUNTIF(Sheet2!I$1:I$346,Worksheet!AL18),CONCATENATE(AO18," - ",AP18," - ",AQ18),CONCATENATE(AO18," - ",AP18))</f>
        <v xml:space="preserve"> - *</v>
      </c>
      <c r="AS18" s="29">
        <f t="shared" si="9"/>
        <v>0</v>
      </c>
      <c r="AT18" s="9"/>
      <c r="AU18" s="9"/>
      <c r="AV18" s="9"/>
      <c r="AW18" s="9"/>
      <c r="AX18" s="9"/>
      <c r="BB18" s="27"/>
    </row>
    <row r="19" spans="1:62" x14ac:dyDescent="0.25">
      <c r="A19" s="3"/>
      <c r="B19" s="3"/>
      <c r="C19" s="3"/>
      <c r="D19" s="6"/>
      <c r="AH19" s="9" t="e">
        <f t="shared" si="0"/>
        <v>#VALUE!</v>
      </c>
      <c r="AI19" s="9"/>
      <c r="AJ19" s="9" t="str">
        <f t="shared" si="1"/>
        <v/>
      </c>
      <c r="AK19" s="9" t="str">
        <f t="shared" si="2"/>
        <v/>
      </c>
      <c r="AL19" s="9" t="str">
        <f t="shared" si="3"/>
        <v/>
      </c>
      <c r="AM19" s="9" t="str">
        <f t="shared" si="4"/>
        <v>--</v>
      </c>
      <c r="AN19" s="9" t="str">
        <f t="shared" si="5"/>
        <v xml:space="preserve"> - </v>
      </c>
      <c r="AO19" s="9" t="str">
        <f t="shared" si="6"/>
        <v/>
      </c>
      <c r="AP19" s="9" t="str">
        <f t="shared" si="7"/>
        <v>*</v>
      </c>
      <c r="AQ19" s="9" t="str">
        <f t="shared" si="8"/>
        <v xml:space="preserve"> </v>
      </c>
      <c r="AR19" s="9" t="str">
        <f>IF(COUNTIF(Sheet2!I$1:I$346,Worksheet!AL19),CONCATENATE(AO19," - ",AP19," - ",AQ19),CONCATENATE(AO19," - ",AP19))</f>
        <v xml:space="preserve"> - *</v>
      </c>
      <c r="AS19" s="29">
        <f t="shared" si="9"/>
        <v>0</v>
      </c>
      <c r="AT19" s="9"/>
      <c r="AU19" s="9"/>
      <c r="AV19" s="9"/>
      <c r="AW19" s="9"/>
      <c r="AX19" s="9"/>
      <c r="BB19" s="27"/>
    </row>
    <row r="20" spans="1:62" x14ac:dyDescent="0.25">
      <c r="A20" s="3"/>
      <c r="B20" s="3"/>
      <c r="C20" s="3"/>
      <c r="D20" s="6"/>
      <c r="AH20" s="9" t="e">
        <f t="shared" si="0"/>
        <v>#VALUE!</v>
      </c>
      <c r="AI20" s="9"/>
      <c r="AJ20" s="9" t="str">
        <f t="shared" si="1"/>
        <v/>
      </c>
      <c r="AK20" s="9" t="str">
        <f t="shared" si="2"/>
        <v/>
      </c>
      <c r="AL20" s="9" t="str">
        <f t="shared" si="3"/>
        <v/>
      </c>
      <c r="AM20" s="9" t="str">
        <f t="shared" si="4"/>
        <v>--</v>
      </c>
      <c r="AN20" s="9" t="str">
        <f t="shared" si="5"/>
        <v xml:space="preserve"> - </v>
      </c>
      <c r="AO20" s="9" t="str">
        <f t="shared" si="6"/>
        <v/>
      </c>
      <c r="AP20" s="9" t="str">
        <f t="shared" si="7"/>
        <v>*</v>
      </c>
      <c r="AQ20" s="9" t="str">
        <f t="shared" si="8"/>
        <v xml:space="preserve"> </v>
      </c>
      <c r="AR20" s="9" t="str">
        <f>IF(COUNTIF(Sheet2!I$1:I$346,Worksheet!AL20),CONCATENATE(AO20," - ",AP20," - ",AQ20),CONCATENATE(AO20," - ",AP20))</f>
        <v xml:space="preserve"> - *</v>
      </c>
      <c r="AS20" s="29">
        <f t="shared" si="9"/>
        <v>0</v>
      </c>
      <c r="AT20" s="9"/>
      <c r="AU20" s="9"/>
      <c r="AV20" s="9"/>
      <c r="AW20" s="9"/>
      <c r="AX20" s="9"/>
      <c r="BB20" s="27"/>
    </row>
    <row r="21" spans="1:62" x14ac:dyDescent="0.25">
      <c r="A21" s="3"/>
      <c r="B21" s="3"/>
      <c r="C21" s="3"/>
      <c r="D21" s="6"/>
      <c r="AH21" s="9" t="e">
        <f t="shared" si="0"/>
        <v>#VALUE!</v>
      </c>
      <c r="AI21" s="9"/>
      <c r="AJ21" s="9" t="str">
        <f t="shared" si="1"/>
        <v/>
      </c>
      <c r="AK21" s="9" t="str">
        <f t="shared" si="2"/>
        <v/>
      </c>
      <c r="AL21" s="9" t="str">
        <f t="shared" si="3"/>
        <v/>
      </c>
      <c r="AM21" s="9" t="str">
        <f t="shared" si="4"/>
        <v>--</v>
      </c>
      <c r="AN21" s="9" t="str">
        <f t="shared" si="5"/>
        <v xml:space="preserve"> - </v>
      </c>
      <c r="AO21" s="9" t="str">
        <f t="shared" si="6"/>
        <v/>
      </c>
      <c r="AP21" s="9" t="str">
        <f t="shared" si="7"/>
        <v>*</v>
      </c>
      <c r="AQ21" s="9" t="str">
        <f t="shared" si="8"/>
        <v xml:space="preserve"> </v>
      </c>
      <c r="AR21" s="9" t="str">
        <f>IF(COUNTIF(Sheet2!I$1:I$346,Worksheet!AL21),CONCATENATE(AO21," - ",AP21," - ",AQ21),CONCATENATE(AO21," - ",AP21))</f>
        <v xml:space="preserve"> - *</v>
      </c>
      <c r="AS21" s="29">
        <f t="shared" si="9"/>
        <v>0</v>
      </c>
      <c r="AT21" s="9"/>
      <c r="AU21" s="9"/>
      <c r="AV21" s="9"/>
      <c r="AW21" s="9"/>
      <c r="AX21" s="9"/>
      <c r="BB21" s="27"/>
    </row>
    <row r="22" spans="1:62" x14ac:dyDescent="0.25">
      <c r="A22" s="3"/>
      <c r="B22" s="3"/>
      <c r="C22" s="3"/>
      <c r="D22" s="6"/>
      <c r="AH22" s="9" t="e">
        <f t="shared" si="0"/>
        <v>#VALUE!</v>
      </c>
      <c r="AI22" s="9"/>
      <c r="AJ22" s="9" t="str">
        <f t="shared" si="1"/>
        <v/>
      </c>
      <c r="AK22" s="9" t="str">
        <f t="shared" si="2"/>
        <v/>
      </c>
      <c r="AL22" s="9" t="str">
        <f t="shared" si="3"/>
        <v/>
      </c>
      <c r="AM22" s="9" t="str">
        <f t="shared" si="4"/>
        <v>--</v>
      </c>
      <c r="AN22" s="9" t="str">
        <f t="shared" si="5"/>
        <v xml:space="preserve"> - </v>
      </c>
      <c r="AO22" s="9" t="str">
        <f t="shared" si="6"/>
        <v/>
      </c>
      <c r="AP22" s="9" t="str">
        <f t="shared" si="7"/>
        <v>*</v>
      </c>
      <c r="AQ22" s="9" t="str">
        <f t="shared" si="8"/>
        <v xml:space="preserve"> </v>
      </c>
      <c r="AR22" s="9" t="str">
        <f>IF(COUNTIF(Sheet2!I$1:I$346,Worksheet!AL22),CONCATENATE(AO22," - ",AP22," - ",AQ22),CONCATENATE(AO22," - ",AP22))</f>
        <v xml:space="preserve"> - *</v>
      </c>
      <c r="AS22" s="29">
        <f t="shared" si="9"/>
        <v>0</v>
      </c>
      <c r="AT22" s="9"/>
      <c r="AU22" s="9"/>
      <c r="AV22" s="9"/>
      <c r="AW22" s="9"/>
      <c r="AX22" s="9"/>
      <c r="BB22" s="27"/>
    </row>
    <row r="23" spans="1:62" x14ac:dyDescent="0.25">
      <c r="A23" s="3"/>
      <c r="B23" s="3"/>
      <c r="C23" s="3"/>
      <c r="D23" s="6"/>
      <c r="AH23" s="9" t="e">
        <f t="shared" si="0"/>
        <v>#VALUE!</v>
      </c>
      <c r="AI23" s="9"/>
      <c r="AJ23" s="9" t="str">
        <f t="shared" si="1"/>
        <v/>
      </c>
      <c r="AK23" s="9" t="str">
        <f t="shared" si="2"/>
        <v/>
      </c>
      <c r="AL23" s="9" t="str">
        <f t="shared" si="3"/>
        <v/>
      </c>
      <c r="AM23" s="9" t="str">
        <f t="shared" si="4"/>
        <v>--</v>
      </c>
      <c r="AN23" s="9" t="str">
        <f t="shared" si="5"/>
        <v xml:space="preserve"> - </v>
      </c>
      <c r="AO23" s="9" t="str">
        <f t="shared" si="6"/>
        <v/>
      </c>
      <c r="AP23" s="9" t="str">
        <f t="shared" si="7"/>
        <v>*</v>
      </c>
      <c r="AQ23" s="9" t="str">
        <f t="shared" si="8"/>
        <v xml:space="preserve"> </v>
      </c>
      <c r="AR23" s="9" t="str">
        <f>IF(COUNTIF(Sheet2!I$1:I$346,Worksheet!AL23),CONCATENATE(AO23," - ",AP23," - ",AQ23),CONCATENATE(AO23," - ",AP23))</f>
        <v xml:space="preserve"> - *</v>
      </c>
      <c r="AS23" s="29">
        <f t="shared" si="9"/>
        <v>0</v>
      </c>
      <c r="AT23" s="9"/>
      <c r="AU23" s="9"/>
      <c r="AV23" s="9"/>
      <c r="AW23" s="9"/>
      <c r="AX23" s="9"/>
      <c r="BB23" s="27"/>
    </row>
    <row r="24" spans="1:62" x14ac:dyDescent="0.25">
      <c r="A24" s="3"/>
      <c r="B24" s="3"/>
      <c r="C24" s="3"/>
      <c r="D24" s="6"/>
      <c r="AH24" s="9" t="e">
        <f t="shared" si="0"/>
        <v>#VALUE!</v>
      </c>
      <c r="AI24" s="9"/>
      <c r="AJ24" s="9" t="str">
        <f t="shared" si="1"/>
        <v/>
      </c>
      <c r="AK24" s="9" t="str">
        <f t="shared" si="2"/>
        <v/>
      </c>
      <c r="AL24" s="9" t="str">
        <f t="shared" si="3"/>
        <v/>
      </c>
      <c r="AM24" s="9" t="str">
        <f t="shared" si="4"/>
        <v>--</v>
      </c>
      <c r="AN24" s="9" t="str">
        <f t="shared" si="5"/>
        <v xml:space="preserve"> - </v>
      </c>
      <c r="AO24" s="9" t="str">
        <f t="shared" si="6"/>
        <v/>
      </c>
      <c r="AP24" s="9" t="str">
        <f t="shared" si="7"/>
        <v>*</v>
      </c>
      <c r="AQ24" s="9" t="str">
        <f t="shared" si="8"/>
        <v xml:space="preserve"> </v>
      </c>
      <c r="AR24" s="9" t="str">
        <f>IF(COUNTIF(Sheet2!I$1:I$346,Worksheet!AL24),CONCATENATE(AO24," - ",AP24," - ",AQ24),CONCATENATE(AO24," - ",AP24))</f>
        <v xml:space="preserve"> - *</v>
      </c>
      <c r="AS24" s="32">
        <f t="shared" ref="AS24" si="10">D24</f>
        <v>0</v>
      </c>
      <c r="AT24" s="9"/>
      <c r="AU24" s="9"/>
      <c r="AV24" s="9"/>
      <c r="AW24" s="9"/>
      <c r="AX24" s="9"/>
      <c r="BB24" s="27"/>
    </row>
    <row r="25" spans="1:62" x14ac:dyDescent="0.25">
      <c r="AH25" s="9" t="e">
        <f t="shared" ref="AH25" si="11">CONCATENATE(RIGHT(A25,LEN(A25)-FIND("-",A25)-1),", ")</f>
        <v>#VALUE!</v>
      </c>
      <c r="AI25" s="9"/>
      <c r="AJ25" s="9" t="str">
        <f t="shared" ref="AJ25" si="12">LEFT(A25,2)</f>
        <v/>
      </c>
      <c r="AK25" s="9" t="str">
        <f t="shared" si="2"/>
        <v/>
      </c>
      <c r="AL25" s="9" t="str">
        <f t="shared" ref="AL25" si="13">LEFT(C25,3)</f>
        <v/>
      </c>
      <c r="AM25" s="9" t="str">
        <f t="shared" ref="AM25" si="14">CONCATENATE(AJ25,"-",AK25,"-",AL25)</f>
        <v>--</v>
      </c>
      <c r="AN25" s="9" t="str">
        <f t="shared" si="5"/>
        <v xml:space="preserve"> - </v>
      </c>
      <c r="AO25" s="9" t="str">
        <f t="shared" ref="AO25" si="15">IFERROR(RIGHT(A25,LEN(A25)-FIND("-",A25)-1),"")</f>
        <v/>
      </c>
      <c r="AP25" s="9" t="str">
        <f t="shared" ref="AP25" si="16">IFERROR(RIGHT(B25,LEN(B25)-FIND("-",B25)-1),"*")</f>
        <v>*</v>
      </c>
      <c r="AQ25" s="9" t="str">
        <f t="shared" ref="AQ25" si="17">IFERROR(RIGHT(C25,LEN(C25)-FIND("-",C25)-1)," ")</f>
        <v xml:space="preserve"> </v>
      </c>
      <c r="AR25" s="9" t="str">
        <f>IF(COUNTIF(Sheet2!I$1:I$346,Worksheet!AL25),CONCATENATE(AO25," - ",AP25," - ",AQ25),CONCATENATE(AO25," - ",AP25))</f>
        <v xml:space="preserve"> - *</v>
      </c>
      <c r="AS25" s="30">
        <f t="shared" ref="AS25" si="18">D25</f>
        <v>0</v>
      </c>
      <c r="AT25" s="9"/>
      <c r="AU25" s="9"/>
      <c r="AV25" s="9"/>
      <c r="AW25" s="9"/>
      <c r="AX25" s="9"/>
      <c r="BB25" s="27"/>
    </row>
    <row r="26" spans="1:62" x14ac:dyDescent="0.25">
      <c r="A26" t="s">
        <v>2404</v>
      </c>
      <c r="B26" s="3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BB26" s="27"/>
    </row>
    <row r="27" spans="1:62" x14ac:dyDescent="0.25"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BB27" s="27"/>
    </row>
    <row r="28" spans="1:62" x14ac:dyDescent="0.25">
      <c r="A28" t="s">
        <v>127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BB28" s="27"/>
    </row>
    <row r="29" spans="1:62" x14ac:dyDescent="0.25">
      <c r="A29" t="s">
        <v>2424</v>
      </c>
      <c r="B29" t="s">
        <v>2426</v>
      </c>
      <c r="C29" t="s">
        <v>2427</v>
      </c>
      <c r="D29" t="s">
        <v>2428</v>
      </c>
      <c r="E29" t="s">
        <v>2412</v>
      </c>
      <c r="J29"/>
      <c r="AV29" s="9"/>
      <c r="AW29" s="9"/>
      <c r="AX29" s="9"/>
      <c r="BC29" s="27"/>
    </row>
    <row r="30" spans="1:62" x14ac:dyDescent="0.25">
      <c r="A30" s="3"/>
      <c r="B30" s="3"/>
      <c r="C30" s="3"/>
      <c r="D30" s="3"/>
      <c r="E30" s="6"/>
      <c r="J30"/>
      <c r="AH30" s="9" t="e">
        <f t="shared" ref="AH30:AH39" si="19">RIGHT(A30,LEN(A30)-FIND("-",A30)-1)</f>
        <v>#VALUE!</v>
      </c>
      <c r="AI30" s="9"/>
      <c r="AJ30" s="9" t="str">
        <f t="shared" ref="AJ30:AJ39" si="20">LEFT(A30,2)</f>
        <v/>
      </c>
      <c r="AK30" s="9" t="str">
        <f>LEFT(B30,4)</f>
        <v/>
      </c>
      <c r="AL30" s="9" t="str">
        <f>IF(D30&gt;=1,CONCATENATE(LEFT(C30,4),"-",D30),LEFT(C30,4))</f>
        <v/>
      </c>
      <c r="AM30" s="9"/>
      <c r="AN30" s="9" t="str">
        <f>CONCATENATE(AJ30," - ",AK30," - ",AL30)</f>
        <v xml:space="preserve"> -  - </v>
      </c>
      <c r="AO30" s="9" t="str">
        <f>IF(OR(LEN(AN30)=18,LEN(AN30)=16),CONCATENATE(AJ30," - ",AK30," - ",AL30),CONCATENATE(AJ30," - ",AK30))</f>
        <v xml:space="preserve"> - </v>
      </c>
      <c r="AP30" s="9" t="str">
        <f t="shared" ref="AP30:AP39" si="21">IFERROR(RIGHT(A30,LEN(A30)-FIND("-",A30)-1),"")</f>
        <v/>
      </c>
      <c r="AQ30" s="9" t="str">
        <f t="shared" ref="AQ30:AQ39" si="22">IFERROR(RIGHT(B30,LEN(B30)-FIND("-",B30)-1),"*")</f>
        <v>*</v>
      </c>
      <c r="AR30" s="9" t="str">
        <f t="shared" ref="AR30:AR39" si="23">IFERROR(RIGHT(C30,LEN(C30)-FIND("-",C30)-1)," ")</f>
        <v xml:space="preserve"> </v>
      </c>
      <c r="AS30" s="9" t="str">
        <f>IF(COUNTIF(Sheet2!I$1:I$346,Worksheet!AL30),CONCATENATE(AP30," - ",AQ30," - ",AR30),CONCATENATE(AP30," - ",AQ30))</f>
        <v xml:space="preserve"> - *</v>
      </c>
      <c r="AT30" s="31">
        <f t="shared" ref="AT30:AT39" si="24">E30</f>
        <v>0</v>
      </c>
      <c r="AW30" s="12"/>
      <c r="AX30" s="12"/>
      <c r="AY30" s="12"/>
      <c r="AZ30" s="12"/>
      <c r="BA30" s="12"/>
      <c r="BB30" s="12"/>
      <c r="BC30" s="45"/>
      <c r="BD30" s="12"/>
      <c r="BE30" s="12"/>
      <c r="BF30" s="12"/>
      <c r="BG30" s="12"/>
      <c r="BH30" s="12"/>
      <c r="BI30" s="12"/>
      <c r="BJ30" s="12"/>
    </row>
    <row r="31" spans="1:62" x14ac:dyDescent="0.25">
      <c r="A31" s="3"/>
      <c r="B31" s="3"/>
      <c r="C31" s="3"/>
      <c r="D31" s="3"/>
      <c r="E31" s="6"/>
      <c r="J31"/>
      <c r="AH31" s="9" t="e">
        <f t="shared" si="19"/>
        <v>#VALUE!</v>
      </c>
      <c r="AI31" s="9"/>
      <c r="AJ31" s="9" t="str">
        <f t="shared" si="20"/>
        <v/>
      </c>
      <c r="AK31" s="9" t="str">
        <f t="shared" ref="AK31:AK40" si="25">LEFT(B31,4)</f>
        <v/>
      </c>
      <c r="AL31" s="9" t="str">
        <f t="shared" ref="AL31:AL40" si="26">IF(D31&gt;=1,CONCATENATE(LEFT(C31,4),"-",D31),LEFT(C31,4))</f>
        <v/>
      </c>
      <c r="AM31" s="9"/>
      <c r="AN31" s="9" t="str">
        <f t="shared" ref="AN31:AN39" si="27">CONCATENATE(AJ31,"-",AK31,"-",AL31)</f>
        <v>--</v>
      </c>
      <c r="AO31" s="9" t="str">
        <f t="shared" ref="AO31:AO40" si="28">IF(OR(LEN(AN31)=18,LEN(AN31)=16),CONCATENATE(AJ31," - ",AK31," - ",AL31),CONCATENATE(AJ31," - ",AK31))</f>
        <v xml:space="preserve"> - </v>
      </c>
      <c r="AP31" s="9" t="str">
        <f t="shared" si="21"/>
        <v/>
      </c>
      <c r="AQ31" s="9" t="str">
        <f t="shared" si="22"/>
        <v>*</v>
      </c>
      <c r="AR31" s="9" t="str">
        <f t="shared" si="23"/>
        <v xml:space="preserve"> </v>
      </c>
      <c r="AS31" s="9" t="str">
        <f>IF(COUNTIF(Sheet2!I$1:I$346,Worksheet!AL31),CONCATENATE(AP31," - ",AQ31," - ",AR31),CONCATENATE(AP31," - ",AQ31))</f>
        <v xml:space="preserve"> - *</v>
      </c>
      <c r="AT31" s="31">
        <f t="shared" si="24"/>
        <v>0</v>
      </c>
      <c r="AW31" s="12"/>
      <c r="AX31" s="12"/>
      <c r="AY31" s="12"/>
      <c r="AZ31" s="12"/>
      <c r="BA31" s="12"/>
      <c r="BB31" s="12"/>
      <c r="BC31" s="45"/>
      <c r="BD31" s="12"/>
      <c r="BE31" s="12"/>
      <c r="BF31" s="12"/>
      <c r="BG31" s="12"/>
      <c r="BH31" s="12"/>
      <c r="BI31" s="12"/>
      <c r="BJ31" s="12"/>
    </row>
    <row r="32" spans="1:62" x14ac:dyDescent="0.25">
      <c r="A32" s="3"/>
      <c r="B32" s="3"/>
      <c r="C32" s="3"/>
      <c r="D32" s="3"/>
      <c r="E32" s="6"/>
      <c r="J32"/>
      <c r="AH32" s="9" t="e">
        <f t="shared" si="19"/>
        <v>#VALUE!</v>
      </c>
      <c r="AI32" s="9"/>
      <c r="AJ32" s="9" t="str">
        <f t="shared" si="20"/>
        <v/>
      </c>
      <c r="AK32" s="9" t="str">
        <f t="shared" si="25"/>
        <v/>
      </c>
      <c r="AL32" s="9" t="str">
        <f t="shared" si="26"/>
        <v/>
      </c>
      <c r="AM32" s="9"/>
      <c r="AN32" s="9" t="str">
        <f t="shared" si="27"/>
        <v>--</v>
      </c>
      <c r="AO32" s="9" t="str">
        <f t="shared" si="28"/>
        <v xml:space="preserve"> - </v>
      </c>
      <c r="AP32" s="9" t="str">
        <f t="shared" si="21"/>
        <v/>
      </c>
      <c r="AQ32" s="9" t="str">
        <f t="shared" si="22"/>
        <v>*</v>
      </c>
      <c r="AR32" s="9" t="str">
        <f t="shared" si="23"/>
        <v xml:space="preserve"> </v>
      </c>
      <c r="AS32" s="9" t="str">
        <f>IF(COUNTIF(Sheet2!I$1:I$346,Worksheet!AL32),CONCATENATE(AP32," - ",AQ32," - ",AR32),CONCATENATE(AP32," - ",AQ32))</f>
        <v xml:space="preserve"> - *</v>
      </c>
      <c r="AT32" s="31">
        <f t="shared" si="24"/>
        <v>0</v>
      </c>
      <c r="AW32" s="12"/>
      <c r="AX32" s="12"/>
      <c r="AY32" s="12"/>
      <c r="AZ32" s="12"/>
      <c r="BA32" s="12"/>
      <c r="BB32" s="12"/>
      <c r="BC32" s="45"/>
      <c r="BD32" s="12"/>
      <c r="BE32" s="12"/>
      <c r="BF32" s="12"/>
      <c r="BG32" s="12"/>
      <c r="BH32" s="12"/>
      <c r="BI32" s="12"/>
      <c r="BJ32" s="12"/>
    </row>
    <row r="33" spans="1:62" x14ac:dyDescent="0.25">
      <c r="A33" s="3"/>
      <c r="B33" s="3"/>
      <c r="C33" s="3"/>
      <c r="D33" s="3"/>
      <c r="E33" s="6"/>
      <c r="J33"/>
      <c r="AH33" s="9" t="e">
        <f t="shared" si="19"/>
        <v>#VALUE!</v>
      </c>
      <c r="AI33" s="9"/>
      <c r="AJ33" s="9" t="str">
        <f t="shared" si="20"/>
        <v/>
      </c>
      <c r="AK33" s="9" t="str">
        <f t="shared" si="25"/>
        <v/>
      </c>
      <c r="AL33" s="9" t="str">
        <f t="shared" si="26"/>
        <v/>
      </c>
      <c r="AM33" s="9"/>
      <c r="AN33" s="9" t="str">
        <f t="shared" si="27"/>
        <v>--</v>
      </c>
      <c r="AO33" s="9" t="str">
        <f t="shared" si="28"/>
        <v xml:space="preserve"> - </v>
      </c>
      <c r="AP33" s="9" t="str">
        <f t="shared" si="21"/>
        <v/>
      </c>
      <c r="AQ33" s="9" t="str">
        <f t="shared" si="22"/>
        <v>*</v>
      </c>
      <c r="AR33" s="9" t="str">
        <f t="shared" si="23"/>
        <v xml:space="preserve"> </v>
      </c>
      <c r="AS33" s="9" t="str">
        <f>IF(COUNTIF(Sheet2!I$1:I$346,Worksheet!AL33),CONCATENATE(AP33," - ",AQ33," - ",AR33),CONCATENATE(AP33," - ",AQ33))</f>
        <v xml:space="preserve"> - *</v>
      </c>
      <c r="AT33" s="31">
        <f t="shared" si="24"/>
        <v>0</v>
      </c>
      <c r="AW33" s="12"/>
      <c r="AX33" s="12"/>
      <c r="AY33" s="12"/>
      <c r="AZ33" s="12"/>
      <c r="BA33" s="12"/>
      <c r="BB33" s="12"/>
      <c r="BC33" s="45"/>
      <c r="BD33" s="12"/>
      <c r="BE33" s="12"/>
      <c r="BF33" s="12"/>
      <c r="BG33" s="12"/>
      <c r="BH33" s="12"/>
      <c r="BI33" s="12"/>
      <c r="BJ33" s="12"/>
    </row>
    <row r="34" spans="1:62" x14ac:dyDescent="0.25">
      <c r="A34" s="3"/>
      <c r="B34" s="3"/>
      <c r="C34" s="3"/>
      <c r="D34" s="3"/>
      <c r="E34" s="6"/>
      <c r="J34"/>
      <c r="AH34" s="9" t="e">
        <f t="shared" si="19"/>
        <v>#VALUE!</v>
      </c>
      <c r="AI34" s="9"/>
      <c r="AJ34" s="9" t="str">
        <f t="shared" si="20"/>
        <v/>
      </c>
      <c r="AK34" s="9" t="str">
        <f t="shared" si="25"/>
        <v/>
      </c>
      <c r="AL34" s="9" t="str">
        <f t="shared" si="26"/>
        <v/>
      </c>
      <c r="AM34" s="9"/>
      <c r="AN34" s="9" t="str">
        <f t="shared" si="27"/>
        <v>--</v>
      </c>
      <c r="AO34" s="9" t="str">
        <f t="shared" si="28"/>
        <v xml:space="preserve"> - </v>
      </c>
      <c r="AP34" s="9" t="str">
        <f t="shared" si="21"/>
        <v/>
      </c>
      <c r="AQ34" s="9" t="str">
        <f t="shared" si="22"/>
        <v>*</v>
      </c>
      <c r="AR34" s="9" t="str">
        <f t="shared" si="23"/>
        <v xml:space="preserve"> </v>
      </c>
      <c r="AS34" s="9" t="str">
        <f>IF(COUNTIF(Sheet2!I$1:I$346,Worksheet!AL34),CONCATENATE(AP34," - ",AQ34," - ",AR34),CONCATENATE(AP34," - ",AQ34))</f>
        <v xml:space="preserve"> - *</v>
      </c>
      <c r="AT34" s="31">
        <f t="shared" si="24"/>
        <v>0</v>
      </c>
      <c r="AW34" s="12"/>
      <c r="AX34" s="12"/>
      <c r="AY34" s="12"/>
      <c r="AZ34" s="12"/>
      <c r="BA34" s="12"/>
      <c r="BB34" s="12"/>
      <c r="BC34" s="45"/>
      <c r="BD34" s="12"/>
      <c r="BE34" s="12"/>
      <c r="BF34" s="12"/>
      <c r="BG34" s="12"/>
      <c r="BH34" s="12"/>
      <c r="BI34" s="12"/>
      <c r="BJ34" s="12"/>
    </row>
    <row r="35" spans="1:62" x14ac:dyDescent="0.25">
      <c r="A35" s="3"/>
      <c r="B35" s="3"/>
      <c r="C35" s="3"/>
      <c r="D35" s="3"/>
      <c r="E35" s="6"/>
      <c r="J35"/>
      <c r="AH35" s="9" t="e">
        <f t="shared" si="19"/>
        <v>#VALUE!</v>
      </c>
      <c r="AI35" s="9"/>
      <c r="AJ35" s="9" t="str">
        <f t="shared" si="20"/>
        <v/>
      </c>
      <c r="AK35" s="9" t="str">
        <f t="shared" si="25"/>
        <v/>
      </c>
      <c r="AL35" s="9" t="str">
        <f t="shared" si="26"/>
        <v/>
      </c>
      <c r="AM35" s="9"/>
      <c r="AN35" s="9" t="str">
        <f t="shared" si="27"/>
        <v>--</v>
      </c>
      <c r="AO35" s="9" t="str">
        <f t="shared" si="28"/>
        <v xml:space="preserve"> - </v>
      </c>
      <c r="AP35" s="9" t="str">
        <f t="shared" si="21"/>
        <v/>
      </c>
      <c r="AQ35" s="9" t="str">
        <f t="shared" si="22"/>
        <v>*</v>
      </c>
      <c r="AR35" s="9" t="str">
        <f t="shared" si="23"/>
        <v xml:space="preserve"> </v>
      </c>
      <c r="AS35" s="9" t="str">
        <f>IF(COUNTIF(Sheet2!I$1:I$346,Worksheet!AL35),CONCATENATE(AP35," - ",AQ35," - ",AR35),CONCATENATE(AP35," - ",AQ35))</f>
        <v xml:space="preserve"> - *</v>
      </c>
      <c r="AT35" s="31">
        <f t="shared" si="24"/>
        <v>0</v>
      </c>
      <c r="AW35" s="12"/>
      <c r="AX35" s="12"/>
      <c r="AY35" s="12"/>
      <c r="AZ35" s="12"/>
      <c r="BA35" s="12"/>
      <c r="BB35" s="12"/>
      <c r="BC35" s="45"/>
      <c r="BD35" s="12"/>
      <c r="BE35" s="12"/>
      <c r="BF35" s="12"/>
      <c r="BG35" s="12"/>
      <c r="BH35" s="12"/>
      <c r="BI35" s="12"/>
      <c r="BJ35" s="12"/>
    </row>
    <row r="36" spans="1:62" x14ac:dyDescent="0.25">
      <c r="A36" s="3"/>
      <c r="B36" s="3"/>
      <c r="C36" s="3"/>
      <c r="D36" s="3"/>
      <c r="E36" s="6"/>
      <c r="J36"/>
      <c r="AH36" s="9" t="e">
        <f t="shared" si="19"/>
        <v>#VALUE!</v>
      </c>
      <c r="AI36" s="9"/>
      <c r="AJ36" s="9" t="str">
        <f t="shared" si="20"/>
        <v/>
      </c>
      <c r="AK36" s="9" t="str">
        <f t="shared" si="25"/>
        <v/>
      </c>
      <c r="AL36" s="9" t="str">
        <f t="shared" si="26"/>
        <v/>
      </c>
      <c r="AM36" s="9"/>
      <c r="AN36" s="9" t="str">
        <f t="shared" si="27"/>
        <v>--</v>
      </c>
      <c r="AO36" s="9" t="str">
        <f t="shared" si="28"/>
        <v xml:space="preserve"> - </v>
      </c>
      <c r="AP36" s="9" t="str">
        <f t="shared" si="21"/>
        <v/>
      </c>
      <c r="AQ36" s="9" t="str">
        <f t="shared" si="22"/>
        <v>*</v>
      </c>
      <c r="AR36" s="9" t="str">
        <f t="shared" si="23"/>
        <v xml:space="preserve"> </v>
      </c>
      <c r="AS36" s="9" t="str">
        <f>IF(COUNTIF(Sheet2!I$1:I$346,Worksheet!AL36),CONCATENATE(AP36," - ",AQ36," - ",AR36),CONCATENATE(AP36," - ",AQ36))</f>
        <v xml:space="preserve"> - *</v>
      </c>
      <c r="AT36" s="31">
        <f t="shared" si="24"/>
        <v>0</v>
      </c>
      <c r="AW36" s="12"/>
      <c r="AX36" s="12"/>
      <c r="AY36" s="12"/>
      <c r="AZ36" s="12"/>
      <c r="BA36" s="12"/>
      <c r="BB36" s="12"/>
      <c r="BC36" s="45"/>
      <c r="BD36" s="12"/>
      <c r="BE36" s="12"/>
      <c r="BF36" s="12"/>
      <c r="BG36" s="12"/>
      <c r="BH36" s="12"/>
      <c r="BI36" s="12"/>
      <c r="BJ36" s="12"/>
    </row>
    <row r="37" spans="1:62" x14ac:dyDescent="0.25">
      <c r="A37" s="3"/>
      <c r="B37" s="3"/>
      <c r="C37" s="3"/>
      <c r="D37" s="3"/>
      <c r="E37" s="6"/>
      <c r="J37"/>
      <c r="AH37" s="9" t="e">
        <f t="shared" si="19"/>
        <v>#VALUE!</v>
      </c>
      <c r="AI37" s="9"/>
      <c r="AJ37" s="9" t="str">
        <f t="shared" si="20"/>
        <v/>
      </c>
      <c r="AK37" s="9" t="str">
        <f t="shared" si="25"/>
        <v/>
      </c>
      <c r="AL37" s="9" t="str">
        <f t="shared" si="26"/>
        <v/>
      </c>
      <c r="AM37" s="9"/>
      <c r="AN37" s="9" t="str">
        <f t="shared" si="27"/>
        <v>--</v>
      </c>
      <c r="AO37" s="9" t="str">
        <f t="shared" si="28"/>
        <v xml:space="preserve"> - </v>
      </c>
      <c r="AP37" s="9" t="str">
        <f t="shared" si="21"/>
        <v/>
      </c>
      <c r="AQ37" s="9" t="str">
        <f t="shared" si="22"/>
        <v>*</v>
      </c>
      <c r="AR37" s="9" t="str">
        <f t="shared" si="23"/>
        <v xml:space="preserve"> </v>
      </c>
      <c r="AS37" s="9" t="str">
        <f>IF(COUNTIF(Sheet2!I$1:I$346,Worksheet!AL37),CONCATENATE(AP37," - ",AQ37," - ",AR37),CONCATENATE(AP37," - ",AQ37))</f>
        <v xml:space="preserve"> - *</v>
      </c>
      <c r="AT37" s="31">
        <f t="shared" si="24"/>
        <v>0</v>
      </c>
      <c r="AW37" s="12"/>
      <c r="AX37" s="12"/>
      <c r="AY37" s="12"/>
      <c r="AZ37" s="12"/>
      <c r="BA37" s="12"/>
      <c r="BB37" s="12"/>
      <c r="BC37" s="45"/>
      <c r="BD37" s="12"/>
      <c r="BE37" s="12"/>
      <c r="BF37" s="12"/>
      <c r="BG37" s="12"/>
      <c r="BH37" s="12"/>
      <c r="BI37" s="12"/>
      <c r="BJ37" s="12"/>
    </row>
    <row r="38" spans="1:62" x14ac:dyDescent="0.25">
      <c r="A38" s="3"/>
      <c r="B38" s="3"/>
      <c r="C38" s="3"/>
      <c r="D38" s="3"/>
      <c r="E38" s="6"/>
      <c r="J38"/>
      <c r="AH38" s="9" t="e">
        <f t="shared" si="19"/>
        <v>#VALUE!</v>
      </c>
      <c r="AI38" s="9"/>
      <c r="AJ38" s="9" t="str">
        <f t="shared" si="20"/>
        <v/>
      </c>
      <c r="AK38" s="9" t="str">
        <f t="shared" si="25"/>
        <v/>
      </c>
      <c r="AL38" s="9" t="str">
        <f t="shared" si="26"/>
        <v/>
      </c>
      <c r="AM38" s="9"/>
      <c r="AN38" s="9" t="str">
        <f t="shared" si="27"/>
        <v>--</v>
      </c>
      <c r="AO38" s="9" t="str">
        <f t="shared" si="28"/>
        <v xml:space="preserve"> - </v>
      </c>
      <c r="AP38" s="9" t="str">
        <f t="shared" si="21"/>
        <v/>
      </c>
      <c r="AQ38" s="9" t="str">
        <f t="shared" si="22"/>
        <v>*</v>
      </c>
      <c r="AR38" s="9" t="str">
        <f t="shared" si="23"/>
        <v xml:space="preserve"> </v>
      </c>
      <c r="AS38" s="9" t="str">
        <f>IF(COUNTIF(Sheet2!I$1:I$346,Worksheet!AL38),CONCATENATE(AP38," - ",AQ38," - ",AR38),CONCATENATE(AP38," - ",AQ38))</f>
        <v xml:space="preserve"> - *</v>
      </c>
      <c r="AT38" s="31">
        <f t="shared" si="24"/>
        <v>0</v>
      </c>
      <c r="AW38" s="12"/>
      <c r="AX38" s="12"/>
      <c r="AY38" s="12"/>
      <c r="AZ38" s="12"/>
      <c r="BA38" s="12"/>
      <c r="BB38" s="12"/>
      <c r="BC38" s="45"/>
      <c r="BD38" s="12"/>
      <c r="BE38" s="12"/>
      <c r="BF38" s="12"/>
      <c r="BG38" s="12"/>
      <c r="BH38" s="12"/>
      <c r="BI38" s="12"/>
      <c r="BJ38" s="12"/>
    </row>
    <row r="39" spans="1:62" x14ac:dyDescent="0.25">
      <c r="A39" s="3"/>
      <c r="B39" s="3"/>
      <c r="C39" s="3"/>
      <c r="D39" s="3"/>
      <c r="E39" s="6"/>
      <c r="J39"/>
      <c r="AH39" s="9" t="e">
        <f t="shared" si="19"/>
        <v>#VALUE!</v>
      </c>
      <c r="AI39" s="9"/>
      <c r="AJ39" s="9" t="str">
        <f t="shared" si="20"/>
        <v/>
      </c>
      <c r="AK39" s="9" t="str">
        <f t="shared" si="25"/>
        <v/>
      </c>
      <c r="AL39" s="9" t="str">
        <f t="shared" si="26"/>
        <v/>
      </c>
      <c r="AM39" s="9"/>
      <c r="AN39" s="9" t="str">
        <f t="shared" si="27"/>
        <v>--</v>
      </c>
      <c r="AO39" s="9" t="str">
        <f t="shared" si="28"/>
        <v xml:space="preserve"> - </v>
      </c>
      <c r="AP39" s="9" t="str">
        <f t="shared" si="21"/>
        <v/>
      </c>
      <c r="AQ39" s="9" t="str">
        <f t="shared" si="22"/>
        <v>*</v>
      </c>
      <c r="AR39" s="9" t="str">
        <f t="shared" si="23"/>
        <v xml:space="preserve"> </v>
      </c>
      <c r="AS39" s="9" t="str">
        <f>IF(COUNTIF(Sheet2!I$1:I$346,Worksheet!AL39),CONCATENATE(AP39," - ",AQ39," - ",AR39),CONCATENATE(AP39," - ",AQ39))</f>
        <v xml:space="preserve"> - *</v>
      </c>
      <c r="AT39" s="31">
        <f t="shared" si="24"/>
        <v>0</v>
      </c>
      <c r="AW39" s="12"/>
      <c r="AX39" s="12"/>
      <c r="AY39" s="12"/>
      <c r="AZ39" s="12"/>
      <c r="BA39" s="12"/>
      <c r="BB39" s="12"/>
      <c r="BC39" s="45"/>
      <c r="BD39" s="12"/>
      <c r="BE39" s="12"/>
      <c r="BF39" s="12"/>
      <c r="BG39" s="12"/>
      <c r="BH39" s="12"/>
      <c r="BI39" s="12"/>
      <c r="BJ39" s="12"/>
    </row>
    <row r="40" spans="1:62" x14ac:dyDescent="0.25">
      <c r="AH40" s="9" t="e">
        <f t="shared" ref="AH40" si="29">RIGHT(A40,LEN(A40)-FIND("-",A40)-1)</f>
        <v>#VALUE!</v>
      </c>
      <c r="AI40" s="9"/>
      <c r="AJ40" s="9" t="str">
        <f t="shared" ref="AJ40" si="30">LEFT(A40,2)</f>
        <v/>
      </c>
      <c r="AK40" s="9" t="str">
        <f t="shared" si="25"/>
        <v/>
      </c>
      <c r="AL40" s="9" t="str">
        <f t="shared" si="26"/>
        <v/>
      </c>
      <c r="AM40" s="9" t="str">
        <f t="shared" ref="AM40" si="31">CONCATENATE(AJ40,"-",AK40,"-",AL40)</f>
        <v>--</v>
      </c>
      <c r="AN40" s="9" t="str">
        <f t="shared" ref="AN40" si="32">IF(LEN(AM40)=11,CONCATENATE(AJ40," - ",AK40," - ",AL40),CONCATENATE(AJ40," - ",AK40))</f>
        <v xml:space="preserve"> - </v>
      </c>
      <c r="AO40" s="9" t="str">
        <f t="shared" si="28"/>
        <v xml:space="preserve"> - </v>
      </c>
      <c r="AP40" s="9" t="str">
        <f t="shared" ref="AP40" si="33">IFERROR(RIGHT(B40,LEN(B40)-FIND("-",B40)-1),"*")</f>
        <v>*</v>
      </c>
      <c r="AQ40" s="9" t="str">
        <f t="shared" ref="AQ40" si="34">IFERROR(RIGHT(C40,LEN(C40)-FIND("-",C40)-1)," ")</f>
        <v xml:space="preserve"> </v>
      </c>
      <c r="AR40" s="9" t="str">
        <f>IF(COUNTIF(Sheet2!I$1:I$346,Worksheet!AL40),CONCATENATE(AO40," - ",AP40," - ",AQ40),CONCATENATE(AO40," - ",AP40))</f>
        <v xml:space="preserve"> -  - *</v>
      </c>
      <c r="AS40" s="31">
        <f>D40</f>
        <v>0</v>
      </c>
      <c r="AT40" s="9"/>
      <c r="AW40" s="12"/>
      <c r="AX40" s="12"/>
      <c r="AY40" s="12"/>
      <c r="AZ40" s="12"/>
      <c r="BA40" s="12"/>
      <c r="BB40" s="45"/>
      <c r="BC40" s="12"/>
      <c r="BD40" s="12"/>
      <c r="BE40" s="12"/>
      <c r="BF40" s="12"/>
      <c r="BG40" s="12"/>
      <c r="BH40" s="12"/>
      <c r="BI40" s="12"/>
      <c r="BJ40" s="12"/>
    </row>
    <row r="41" spans="1:62" x14ac:dyDescent="0.25">
      <c r="E41" s="48" t="str">
        <f>IF(SUM(D15:D24)=SUM(E30:E39)," ","Out of Balance")</f>
        <v xml:space="preserve"> </v>
      </c>
      <c r="F41" s="48"/>
      <c r="G41" s="48"/>
      <c r="H41" s="49" t="str">
        <f>IF((SUMIF(B15:B24,Sheet2!H234,D15:D24))+(SUMIF(B15:B24,Sheet2!H235,D15:D24))=0," ","Transfers Are Out of Balance")</f>
        <v xml:space="preserve"> </v>
      </c>
      <c r="I41" s="49"/>
      <c r="J41" s="49"/>
      <c r="K41" s="49"/>
      <c r="AW41" s="12"/>
      <c r="AX41" s="12"/>
      <c r="AY41" s="12"/>
      <c r="AZ41" s="12"/>
      <c r="BA41" s="12"/>
      <c r="BB41" s="45"/>
      <c r="BC41" s="12"/>
      <c r="BD41" s="12"/>
      <c r="BE41" s="12"/>
      <c r="BF41" s="12"/>
      <c r="BG41" s="12"/>
      <c r="BH41" s="12"/>
      <c r="BI41" s="12"/>
      <c r="BJ41" s="12"/>
    </row>
    <row r="42" spans="1:62" x14ac:dyDescent="0.25">
      <c r="E42" s="48"/>
      <c r="F42" s="48"/>
      <c r="G42" s="48"/>
      <c r="H42" s="49"/>
      <c r="I42" s="49"/>
      <c r="J42" s="49"/>
      <c r="K42" s="49"/>
      <c r="AW42" s="12"/>
      <c r="AX42" s="12"/>
      <c r="AY42" s="12"/>
      <c r="AZ42" s="12"/>
      <c r="BA42" s="12"/>
      <c r="BB42" s="45"/>
      <c r="BC42" s="12"/>
      <c r="BD42" s="12"/>
      <c r="BE42" s="12"/>
      <c r="BF42" s="12"/>
      <c r="BG42" s="12"/>
      <c r="BH42" s="12"/>
      <c r="BI42" s="12"/>
      <c r="BJ42" s="12"/>
    </row>
    <row r="43" spans="1:62" x14ac:dyDescent="0.25">
      <c r="E43" s="48"/>
      <c r="F43" s="48"/>
      <c r="G43" s="48"/>
      <c r="H43" s="49"/>
      <c r="I43" s="49"/>
      <c r="J43" s="49"/>
      <c r="K43" s="49"/>
      <c r="AW43" s="12"/>
      <c r="AX43" s="12"/>
      <c r="AY43" s="12"/>
      <c r="AZ43" s="12"/>
      <c r="BA43" s="12"/>
      <c r="BB43" s="45"/>
      <c r="BC43" s="12"/>
      <c r="BD43" s="12"/>
      <c r="BE43" s="12"/>
      <c r="BF43" s="12"/>
      <c r="BG43" s="12"/>
      <c r="BH43" s="12"/>
      <c r="BI43" s="12"/>
      <c r="BJ43" s="12"/>
    </row>
    <row r="44" spans="1:62" x14ac:dyDescent="0.25">
      <c r="AW44" s="12"/>
      <c r="AX44" s="12"/>
      <c r="AY44" s="12"/>
      <c r="AZ44" s="12"/>
      <c r="BA44" s="12"/>
      <c r="BB44" s="45"/>
      <c r="BC44" s="12"/>
      <c r="BD44" s="12"/>
      <c r="BE44" s="12"/>
      <c r="BF44" s="12"/>
      <c r="BG44" s="12"/>
      <c r="BH44" s="12"/>
      <c r="BI44" s="12"/>
      <c r="BJ44" s="12"/>
    </row>
    <row r="45" spans="1:62" x14ac:dyDescent="0.25">
      <c r="AW45" s="12"/>
      <c r="AX45" s="12"/>
      <c r="AY45" s="12"/>
      <c r="AZ45" s="12"/>
      <c r="BA45" s="12"/>
      <c r="BB45" s="45"/>
      <c r="BC45" s="12"/>
      <c r="BD45" s="12"/>
      <c r="BE45" s="12"/>
      <c r="BF45" s="12"/>
      <c r="BG45" s="12"/>
      <c r="BH45" s="12"/>
      <c r="BI45" s="12"/>
      <c r="BJ45" s="12"/>
    </row>
    <row r="46" spans="1:62" x14ac:dyDescent="0.25">
      <c r="AW46" s="12"/>
      <c r="AX46" s="12"/>
      <c r="AY46" s="12"/>
      <c r="AZ46" s="12"/>
      <c r="BA46" s="12"/>
      <c r="BB46" s="45"/>
      <c r="BC46" s="12"/>
      <c r="BD46" s="12"/>
      <c r="BE46" s="12"/>
      <c r="BF46" s="12"/>
      <c r="BG46" s="12"/>
      <c r="BH46" s="12"/>
      <c r="BI46" s="12"/>
      <c r="BJ46" s="12"/>
    </row>
    <row r="47" spans="1:62" x14ac:dyDescent="0.25">
      <c r="AW47" s="12"/>
      <c r="AX47" s="12"/>
      <c r="AY47" s="12"/>
      <c r="AZ47" s="12"/>
      <c r="BA47" s="12"/>
      <c r="BB47" s="45"/>
      <c r="BC47" s="12"/>
      <c r="BD47" s="12"/>
      <c r="BE47" s="12"/>
      <c r="BF47" s="12"/>
      <c r="BG47" s="12"/>
      <c r="BH47" s="12"/>
      <c r="BI47" s="12"/>
      <c r="BJ47" s="12"/>
    </row>
    <row r="48" spans="1:62" x14ac:dyDescent="0.25">
      <c r="AW48" s="12"/>
      <c r="AX48" s="12"/>
      <c r="AY48" s="12"/>
      <c r="AZ48" s="12"/>
      <c r="BA48" s="12"/>
      <c r="BB48" s="45"/>
      <c r="BC48" s="12"/>
      <c r="BD48" s="12"/>
      <c r="BE48" s="12"/>
      <c r="BF48" s="12"/>
      <c r="BG48" s="12"/>
      <c r="BH48" s="12"/>
      <c r="BI48" s="12"/>
      <c r="BJ48" s="12"/>
    </row>
    <row r="49" spans="48:62" x14ac:dyDescent="0.25">
      <c r="AW49" s="12"/>
      <c r="AX49" s="12"/>
      <c r="AY49" s="12"/>
      <c r="AZ49" s="12"/>
      <c r="BA49" s="12"/>
      <c r="BB49" s="45"/>
      <c r="BC49" s="12"/>
      <c r="BD49" s="12"/>
      <c r="BE49" s="12"/>
      <c r="BF49" s="12"/>
      <c r="BG49" s="12"/>
      <c r="BH49" s="12"/>
      <c r="BI49" s="12"/>
      <c r="BJ49" s="12"/>
    </row>
    <row r="50" spans="48:62" x14ac:dyDescent="0.25">
      <c r="AW50" s="12"/>
      <c r="AX50" s="12"/>
      <c r="AY50" s="12"/>
      <c r="AZ50" s="12"/>
      <c r="BA50" s="12"/>
      <c r="BB50" s="45"/>
      <c r="BC50" s="12"/>
      <c r="BD50" s="12"/>
      <c r="BE50" s="12"/>
      <c r="BF50" s="12"/>
      <c r="BG50" s="12"/>
      <c r="BH50" s="12"/>
      <c r="BI50" s="12"/>
      <c r="BJ50" s="12"/>
    </row>
    <row r="51" spans="48:62" x14ac:dyDescent="0.25">
      <c r="AW51" s="12"/>
      <c r="AX51" s="12"/>
      <c r="AY51" s="12"/>
      <c r="AZ51" s="12"/>
      <c r="BA51" s="12"/>
      <c r="BB51" s="45"/>
      <c r="BC51" s="12"/>
      <c r="BD51" s="12"/>
      <c r="BE51" s="12"/>
      <c r="BF51" s="12"/>
      <c r="BG51" s="12"/>
      <c r="BH51" s="12"/>
      <c r="BI51" s="12"/>
      <c r="BJ51" s="12"/>
    </row>
    <row r="52" spans="48:62" x14ac:dyDescent="0.25">
      <c r="BB52" s="27"/>
    </row>
    <row r="53" spans="48:62" x14ac:dyDescent="0.25">
      <c r="BB53" s="27"/>
    </row>
    <row r="54" spans="48:62" x14ac:dyDescent="0.25">
      <c r="BB54" s="27"/>
    </row>
    <row r="55" spans="48:62" x14ac:dyDescent="0.25">
      <c r="BB55" s="27"/>
    </row>
    <row r="56" spans="48:62" x14ac:dyDescent="0.25">
      <c r="BB56" s="27"/>
    </row>
    <row r="57" spans="48:62" x14ac:dyDescent="0.25">
      <c r="AV57" s="12" t="str">
        <f>CONCATENATE(AW60,", ")</f>
        <v xml:space="preserve">, </v>
      </c>
      <c r="BB57" s="27"/>
    </row>
    <row r="58" spans="48:62" x14ac:dyDescent="0.25">
      <c r="BB58" s="27"/>
    </row>
    <row r="59" spans="48:62" x14ac:dyDescent="0.25">
      <c r="BB59" s="28"/>
    </row>
    <row r="60" spans="48:62" x14ac:dyDescent="0.25">
      <c r="BB60" s="28"/>
    </row>
    <row r="61" spans="48:62" x14ac:dyDescent="0.25">
      <c r="BB61" s="28"/>
    </row>
  </sheetData>
  <sortState xmlns:xlrd2="http://schemas.microsoft.com/office/spreadsheetml/2017/richdata2" ref="AJ15:AJ24">
    <sortCondition ref="AJ15"/>
  </sortState>
  <mergeCells count="2">
    <mergeCell ref="E41:G43"/>
    <mergeCell ref="H41:K43"/>
  </mergeCells>
  <pageMargins left="0.7" right="0.7" top="0.75" bottom="0.75" header="0.3" footer="0.3"/>
  <pageSetup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Amendment_Form">
                <anchor moveWithCells="1" sizeWithCells="1">
                  <from>
                    <xdr:col>0</xdr:col>
                    <xdr:colOff>38100</xdr:colOff>
                    <xdr:row>39</xdr:row>
                    <xdr:rowOff>152400</xdr:rowOff>
                  </from>
                  <to>
                    <xdr:col>1</xdr:col>
                    <xdr:colOff>1333500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Button 7">
              <controlPr defaultSize="0" print="0" autoFill="0" autoPict="0" macro="[0]!Second_">
                <anchor moveWithCells="1" sizeWithCells="1">
                  <from>
                    <xdr:col>1</xdr:col>
                    <xdr:colOff>1847850</xdr:colOff>
                    <xdr:row>39</xdr:row>
                    <xdr:rowOff>133350</xdr:rowOff>
                  </from>
                  <to>
                    <xdr:col>3</xdr:col>
                    <xdr:colOff>1085850</xdr:colOff>
                    <xdr:row>42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Sheet2!$A$1:$A$118</xm:f>
          </x14:formula1>
          <xm:sqref>B6</xm:sqref>
        </x14:dataValidation>
        <x14:dataValidation type="list" allowBlank="1" showInputMessage="1" showErrorMessage="1" xr:uid="{00000000-0002-0000-0100-000001000000}">
          <x14:formula1>
            <xm:f>Sheet2!$E$1:$E$52</xm:f>
          </x14:formula1>
          <xm:sqref>A15:A24 A30:A39</xm:sqref>
        </x14:dataValidation>
        <x14:dataValidation type="list" allowBlank="1" showInputMessage="1" showErrorMessage="1" xr:uid="{00000000-0002-0000-0100-000002000000}">
          <x14:formula1>
            <xm:f>Sheet2!$H$239:$H$375</xm:f>
          </x14:formula1>
          <xm:sqref>B30:B39</xm:sqref>
        </x14:dataValidation>
        <x14:dataValidation type="list" allowBlank="1" showInputMessage="1" showErrorMessage="1" xr:uid="{00000000-0002-0000-0100-000003000000}">
          <x14:formula1>
            <xm:f>Sheet2!$B$1:$B$6</xm:f>
          </x14:formula1>
          <xm:sqref>B8</xm:sqref>
        </x14:dataValidation>
        <x14:dataValidation type="list" allowBlank="1" showInputMessage="1" showErrorMessage="1" xr:uid="{00000000-0002-0000-0100-000004000000}">
          <x14:formula1>
            <xm:f>Sheet2!$B$8:$B$9</xm:f>
          </x14:formula1>
          <xm:sqref>B11 B26</xm:sqref>
        </x14:dataValidation>
        <x14:dataValidation type="list" errorStyle="warning" allowBlank="1" showInputMessage="1" showErrorMessage="1" errorTitle="Accouny Name error" error="You are trying to change the name of an account, if you continue, please notify your rep." xr:uid="{00000000-0002-0000-0100-000005000000}">
          <x14:formula1>
            <xm:f>Sheet2!$H$1:$H$238</xm:f>
          </x14:formula1>
          <xm:sqref>B15:B24</xm:sqref>
        </x14:dataValidation>
        <x14:dataValidation type="list" allowBlank="1" showInputMessage="1" showErrorMessage="1" xr:uid="{00000000-0002-0000-0100-000006000000}">
          <x14:formula1>
            <xm:f>Sheet2!$O$1:$O$127</xm:f>
          </x14:formula1>
          <xm:sqref>C15:C24 D30:D39</xm:sqref>
        </x14:dataValidation>
        <x14:dataValidation type="list" allowBlank="1" showInputMessage="1" showErrorMessage="1" xr:uid="{00000000-0002-0000-0100-000007000000}">
          <x14:formula1>
            <xm:f>Sheet2!$K$1:$K$346</xm:f>
          </x14:formula1>
          <xm:sqref>C30:C39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75"/>
  <sheetViews>
    <sheetView topLeftCell="B217" workbookViewId="0">
      <selection activeCell="H234" sqref="H234"/>
    </sheetView>
  </sheetViews>
  <sheetFormatPr defaultRowHeight="15" x14ac:dyDescent="0.25"/>
  <sheetData>
    <row r="1" spans="1:15" x14ac:dyDescent="0.25">
      <c r="A1" t="s">
        <v>7</v>
      </c>
      <c r="B1" t="s">
        <v>2405</v>
      </c>
      <c r="C1" s="1" t="s">
        <v>128</v>
      </c>
      <c r="D1" t="s">
        <v>129</v>
      </c>
      <c r="E1" t="s">
        <v>1628</v>
      </c>
      <c r="F1" s="1" t="s">
        <v>219</v>
      </c>
      <c r="G1" t="s">
        <v>220</v>
      </c>
      <c r="H1" t="s">
        <v>1680</v>
      </c>
      <c r="I1" s="1" t="s">
        <v>958</v>
      </c>
      <c r="J1" t="s">
        <v>959</v>
      </c>
      <c r="K1" t="s">
        <v>2055</v>
      </c>
      <c r="O1" t="s">
        <v>2429</v>
      </c>
    </row>
    <row r="2" spans="1:15" x14ac:dyDescent="0.25">
      <c r="A2" t="s">
        <v>8</v>
      </c>
      <c r="B2" t="s">
        <v>2406</v>
      </c>
      <c r="C2" s="1" t="s">
        <v>130</v>
      </c>
      <c r="D2" t="s">
        <v>131</v>
      </c>
      <c r="E2" t="s">
        <v>1629</v>
      </c>
      <c r="F2" s="1" t="s">
        <v>221</v>
      </c>
      <c r="G2" t="s">
        <v>222</v>
      </c>
      <c r="H2" t="s">
        <v>1681</v>
      </c>
      <c r="I2" s="1" t="s">
        <v>960</v>
      </c>
      <c r="J2" t="s">
        <v>961</v>
      </c>
      <c r="K2" t="s">
        <v>2056</v>
      </c>
      <c r="O2" t="s">
        <v>2430</v>
      </c>
    </row>
    <row r="3" spans="1:15" x14ac:dyDescent="0.25">
      <c r="A3" t="s">
        <v>9</v>
      </c>
      <c r="B3" t="s">
        <v>2407</v>
      </c>
      <c r="C3" s="1" t="s">
        <v>132</v>
      </c>
      <c r="D3" t="s">
        <v>133</v>
      </c>
      <c r="E3" t="s">
        <v>1630</v>
      </c>
      <c r="F3" s="1" t="s">
        <v>223</v>
      </c>
      <c r="G3" t="s">
        <v>224</v>
      </c>
      <c r="H3" t="s">
        <v>1682</v>
      </c>
      <c r="I3" s="1" t="s">
        <v>962</v>
      </c>
      <c r="J3" t="s">
        <v>963</v>
      </c>
      <c r="K3" t="s">
        <v>2057</v>
      </c>
      <c r="O3" t="s">
        <v>2431</v>
      </c>
    </row>
    <row r="4" spans="1:15" x14ac:dyDescent="0.25">
      <c r="A4" t="s">
        <v>10</v>
      </c>
      <c r="B4" t="s">
        <v>2408</v>
      </c>
      <c r="C4" s="1" t="s">
        <v>134</v>
      </c>
      <c r="D4" t="s">
        <v>135</v>
      </c>
      <c r="E4" t="s">
        <v>1631</v>
      </c>
      <c r="F4" s="1" t="s">
        <v>225</v>
      </c>
      <c r="G4" t="s">
        <v>226</v>
      </c>
      <c r="H4" t="s">
        <v>1683</v>
      </c>
      <c r="I4" s="1" t="s">
        <v>964</v>
      </c>
      <c r="J4" t="s">
        <v>965</v>
      </c>
      <c r="K4" t="s">
        <v>2058</v>
      </c>
      <c r="O4" t="s">
        <v>2432</v>
      </c>
    </row>
    <row r="5" spans="1:15" x14ac:dyDescent="0.25">
      <c r="A5" t="s">
        <v>11</v>
      </c>
      <c r="B5" t="s">
        <v>2409</v>
      </c>
      <c r="C5" s="1" t="s">
        <v>136</v>
      </c>
      <c r="D5" t="s">
        <v>137</v>
      </c>
      <c r="E5" t="s">
        <v>1632</v>
      </c>
      <c r="F5" s="1" t="s">
        <v>227</v>
      </c>
      <c r="G5" t="s">
        <v>228</v>
      </c>
      <c r="H5" t="s">
        <v>1684</v>
      </c>
      <c r="I5" s="1" t="s">
        <v>966</v>
      </c>
      <c r="J5" t="s">
        <v>967</v>
      </c>
      <c r="K5" t="s">
        <v>2059</v>
      </c>
      <c r="O5" t="s">
        <v>2433</v>
      </c>
    </row>
    <row r="6" spans="1:15" x14ac:dyDescent="0.25">
      <c r="A6" t="s">
        <v>12</v>
      </c>
      <c r="B6" t="s">
        <v>2410</v>
      </c>
      <c r="C6" s="1" t="s">
        <v>138</v>
      </c>
      <c r="D6" t="s">
        <v>139</v>
      </c>
      <c r="E6" t="s">
        <v>1633</v>
      </c>
      <c r="F6" s="1" t="s">
        <v>229</v>
      </c>
      <c r="G6" t="s">
        <v>230</v>
      </c>
      <c r="H6" t="s">
        <v>1685</v>
      </c>
      <c r="I6" s="1" t="s">
        <v>968</v>
      </c>
      <c r="J6" t="s">
        <v>969</v>
      </c>
      <c r="K6" t="s">
        <v>2060</v>
      </c>
      <c r="O6" t="s">
        <v>2434</v>
      </c>
    </row>
    <row r="7" spans="1:15" x14ac:dyDescent="0.25">
      <c r="A7" t="s">
        <v>13</v>
      </c>
      <c r="C7" s="1" t="s">
        <v>140</v>
      </c>
      <c r="D7" t="s">
        <v>141</v>
      </c>
      <c r="E7" t="s">
        <v>1634</v>
      </c>
      <c r="F7" s="1" t="s">
        <v>231</v>
      </c>
      <c r="G7" t="s">
        <v>232</v>
      </c>
      <c r="H7" t="s">
        <v>1686</v>
      </c>
      <c r="I7" s="1" t="s">
        <v>970</v>
      </c>
      <c r="J7" t="s">
        <v>971</v>
      </c>
      <c r="K7" t="s">
        <v>2061</v>
      </c>
      <c r="O7" t="s">
        <v>2435</v>
      </c>
    </row>
    <row r="8" spans="1:15" x14ac:dyDescent="0.25">
      <c r="A8" t="s">
        <v>14</v>
      </c>
      <c r="B8" t="s">
        <v>125</v>
      </c>
      <c r="C8" s="1" t="s">
        <v>142</v>
      </c>
      <c r="D8" t="s">
        <v>143</v>
      </c>
      <c r="E8" t="s">
        <v>1635</v>
      </c>
      <c r="F8" s="1" t="s">
        <v>233</v>
      </c>
      <c r="G8" t="s">
        <v>234</v>
      </c>
      <c r="H8" t="s">
        <v>1687</v>
      </c>
      <c r="I8" s="1" t="s">
        <v>972</v>
      </c>
      <c r="J8" t="s">
        <v>973</v>
      </c>
      <c r="K8" t="s">
        <v>2062</v>
      </c>
      <c r="O8" t="s">
        <v>2436</v>
      </c>
    </row>
    <row r="9" spans="1:15" x14ac:dyDescent="0.25">
      <c r="A9" t="s">
        <v>15</v>
      </c>
      <c r="B9" t="s">
        <v>126</v>
      </c>
      <c r="C9" s="1" t="s">
        <v>144</v>
      </c>
      <c r="D9" t="s">
        <v>145</v>
      </c>
      <c r="E9" t="s">
        <v>1636</v>
      </c>
      <c r="F9" s="1" t="s">
        <v>235</v>
      </c>
      <c r="G9" t="s">
        <v>236</v>
      </c>
      <c r="H9" t="s">
        <v>1688</v>
      </c>
      <c r="I9" s="1" t="s">
        <v>974</v>
      </c>
      <c r="J9" t="s">
        <v>975</v>
      </c>
      <c r="K9" t="s">
        <v>2063</v>
      </c>
      <c r="O9" t="s">
        <v>2437</v>
      </c>
    </row>
    <row r="10" spans="1:15" x14ac:dyDescent="0.25">
      <c r="A10" t="s">
        <v>16</v>
      </c>
      <c r="C10" s="1" t="s">
        <v>146</v>
      </c>
      <c r="D10" t="s">
        <v>147</v>
      </c>
      <c r="E10" t="s">
        <v>1637</v>
      </c>
      <c r="F10" s="1" t="s">
        <v>237</v>
      </c>
      <c r="G10" t="s">
        <v>238</v>
      </c>
      <c r="H10" t="s">
        <v>1689</v>
      </c>
      <c r="I10" s="1" t="s">
        <v>976</v>
      </c>
      <c r="J10" t="s">
        <v>977</v>
      </c>
      <c r="K10" t="s">
        <v>2064</v>
      </c>
      <c r="O10" t="s">
        <v>2438</v>
      </c>
    </row>
    <row r="11" spans="1:15" x14ac:dyDescent="0.25">
      <c r="A11" t="s">
        <v>17</v>
      </c>
      <c r="C11" s="1" t="s">
        <v>148</v>
      </c>
      <c r="D11" t="s">
        <v>149</v>
      </c>
      <c r="E11" t="s">
        <v>1638</v>
      </c>
      <c r="F11" s="1" t="s">
        <v>239</v>
      </c>
      <c r="G11" t="s">
        <v>240</v>
      </c>
      <c r="H11" t="s">
        <v>1690</v>
      </c>
      <c r="I11" s="1" t="s">
        <v>978</v>
      </c>
      <c r="J11" t="s">
        <v>979</v>
      </c>
      <c r="K11" t="s">
        <v>2065</v>
      </c>
      <c r="O11" t="s">
        <v>2439</v>
      </c>
    </row>
    <row r="12" spans="1:15" x14ac:dyDescent="0.25">
      <c r="A12" t="s">
        <v>18</v>
      </c>
      <c r="C12" s="1" t="s">
        <v>150</v>
      </c>
      <c r="D12" t="s">
        <v>151</v>
      </c>
      <c r="E12" t="s">
        <v>1639</v>
      </c>
      <c r="F12" s="1" t="s">
        <v>241</v>
      </c>
      <c r="G12" t="s">
        <v>242</v>
      </c>
      <c r="H12" t="s">
        <v>1691</v>
      </c>
      <c r="I12" s="1" t="s">
        <v>980</v>
      </c>
      <c r="J12" t="s">
        <v>981</v>
      </c>
      <c r="K12" t="s">
        <v>2066</v>
      </c>
      <c r="O12" t="s">
        <v>2440</v>
      </c>
    </row>
    <row r="13" spans="1:15" x14ac:dyDescent="0.25">
      <c r="A13" t="s">
        <v>19</v>
      </c>
      <c r="C13" s="1" t="s">
        <v>152</v>
      </c>
      <c r="D13" t="s">
        <v>153</v>
      </c>
      <c r="E13" t="s">
        <v>1640</v>
      </c>
      <c r="F13" s="1" t="s">
        <v>243</v>
      </c>
      <c r="G13" t="s">
        <v>244</v>
      </c>
      <c r="H13" t="s">
        <v>1692</v>
      </c>
      <c r="I13" s="1" t="s">
        <v>982</v>
      </c>
      <c r="J13" t="s">
        <v>983</v>
      </c>
      <c r="K13" t="s">
        <v>2067</v>
      </c>
      <c r="O13" t="s">
        <v>2441</v>
      </c>
    </row>
    <row r="14" spans="1:15" x14ac:dyDescent="0.25">
      <c r="A14" t="s">
        <v>20</v>
      </c>
      <c r="C14" s="1" t="s">
        <v>154</v>
      </c>
      <c r="D14" t="s">
        <v>155</v>
      </c>
      <c r="E14" t="s">
        <v>1641</v>
      </c>
      <c r="F14" s="1" t="s">
        <v>245</v>
      </c>
      <c r="G14" t="s">
        <v>246</v>
      </c>
      <c r="H14" t="s">
        <v>1693</v>
      </c>
      <c r="I14" s="1" t="s">
        <v>984</v>
      </c>
      <c r="J14" t="s">
        <v>985</v>
      </c>
      <c r="K14" t="s">
        <v>2068</v>
      </c>
      <c r="O14" t="s">
        <v>2442</v>
      </c>
    </row>
    <row r="15" spans="1:15" x14ac:dyDescent="0.25">
      <c r="A15" t="s">
        <v>21</v>
      </c>
      <c r="C15" s="1" t="s">
        <v>156</v>
      </c>
      <c r="D15" t="s">
        <v>157</v>
      </c>
      <c r="E15" t="s">
        <v>1642</v>
      </c>
      <c r="F15" s="1" t="s">
        <v>247</v>
      </c>
      <c r="G15" t="s">
        <v>248</v>
      </c>
      <c r="H15" t="s">
        <v>1694</v>
      </c>
      <c r="I15" s="1" t="s">
        <v>986</v>
      </c>
      <c r="J15" t="s">
        <v>772</v>
      </c>
      <c r="K15" t="s">
        <v>2069</v>
      </c>
      <c r="O15" t="s">
        <v>2443</v>
      </c>
    </row>
    <row r="16" spans="1:15" x14ac:dyDescent="0.25">
      <c r="A16" t="s">
        <v>22</v>
      </c>
      <c r="C16" s="1" t="s">
        <v>158</v>
      </c>
      <c r="D16" t="s">
        <v>159</v>
      </c>
      <c r="E16" t="s">
        <v>1643</v>
      </c>
      <c r="F16" s="1" t="s">
        <v>249</v>
      </c>
      <c r="G16" t="s">
        <v>250</v>
      </c>
      <c r="H16" t="s">
        <v>1695</v>
      </c>
      <c r="I16" s="1" t="s">
        <v>987</v>
      </c>
      <c r="J16" t="s">
        <v>988</v>
      </c>
      <c r="K16" t="s">
        <v>2070</v>
      </c>
      <c r="O16" t="s">
        <v>2444</v>
      </c>
    </row>
    <row r="17" spans="1:15" x14ac:dyDescent="0.25">
      <c r="A17" t="s">
        <v>23</v>
      </c>
      <c r="C17" s="1" t="s">
        <v>160</v>
      </c>
      <c r="D17" t="s">
        <v>161</v>
      </c>
      <c r="E17" t="s">
        <v>1644</v>
      </c>
      <c r="F17" s="1" t="s">
        <v>251</v>
      </c>
      <c r="G17" t="s">
        <v>252</v>
      </c>
      <c r="H17" t="s">
        <v>1696</v>
      </c>
      <c r="I17" s="1" t="s">
        <v>989</v>
      </c>
      <c r="J17" t="s">
        <v>990</v>
      </c>
      <c r="K17" t="s">
        <v>2071</v>
      </c>
      <c r="O17" t="s">
        <v>2445</v>
      </c>
    </row>
    <row r="18" spans="1:15" x14ac:dyDescent="0.25">
      <c r="A18" t="s">
        <v>24</v>
      </c>
      <c r="C18" s="1" t="s">
        <v>162</v>
      </c>
      <c r="D18" t="s">
        <v>163</v>
      </c>
      <c r="E18" t="s">
        <v>1645</v>
      </c>
      <c r="F18" s="1" t="s">
        <v>253</v>
      </c>
      <c r="G18" t="s">
        <v>254</v>
      </c>
      <c r="H18" t="s">
        <v>1697</v>
      </c>
      <c r="I18" s="1" t="s">
        <v>991</v>
      </c>
      <c r="J18" t="s">
        <v>992</v>
      </c>
      <c r="K18" t="s">
        <v>2072</v>
      </c>
      <c r="O18" t="s">
        <v>2446</v>
      </c>
    </row>
    <row r="19" spans="1:15" x14ac:dyDescent="0.25">
      <c r="A19" t="s">
        <v>25</v>
      </c>
      <c r="C19" s="1" t="s">
        <v>164</v>
      </c>
      <c r="D19" t="s">
        <v>165</v>
      </c>
      <c r="E19" t="s">
        <v>1646</v>
      </c>
      <c r="F19" s="1" t="s">
        <v>255</v>
      </c>
      <c r="G19" t="s">
        <v>256</v>
      </c>
      <c r="H19" t="s">
        <v>1698</v>
      </c>
      <c r="I19" s="1" t="s">
        <v>993</v>
      </c>
      <c r="J19" t="s">
        <v>994</v>
      </c>
      <c r="K19" t="s">
        <v>2073</v>
      </c>
      <c r="O19" t="s">
        <v>2447</v>
      </c>
    </row>
    <row r="20" spans="1:15" x14ac:dyDescent="0.25">
      <c r="A20" t="s">
        <v>26</v>
      </c>
      <c r="C20" s="1" t="s">
        <v>166</v>
      </c>
      <c r="D20" t="s">
        <v>167</v>
      </c>
      <c r="E20" t="s">
        <v>1647</v>
      </c>
      <c r="F20" s="1" t="s">
        <v>257</v>
      </c>
      <c r="G20" t="s">
        <v>258</v>
      </c>
      <c r="H20" t="s">
        <v>1699</v>
      </c>
      <c r="I20" s="1" t="s">
        <v>995</v>
      </c>
      <c r="J20" t="s">
        <v>996</v>
      </c>
      <c r="K20" t="s">
        <v>2074</v>
      </c>
      <c r="O20" t="s">
        <v>2448</v>
      </c>
    </row>
    <row r="21" spans="1:15" x14ac:dyDescent="0.25">
      <c r="A21" t="s">
        <v>27</v>
      </c>
      <c r="C21" s="1" t="s">
        <v>168</v>
      </c>
      <c r="D21" t="s">
        <v>169</v>
      </c>
      <c r="E21" t="s">
        <v>1648</v>
      </c>
      <c r="F21" s="1" t="s">
        <v>259</v>
      </c>
      <c r="G21" t="s">
        <v>260</v>
      </c>
      <c r="H21" t="s">
        <v>1700</v>
      </c>
      <c r="I21" s="1" t="s">
        <v>997</v>
      </c>
      <c r="J21" t="s">
        <v>998</v>
      </c>
      <c r="K21" t="s">
        <v>2075</v>
      </c>
      <c r="O21" t="s">
        <v>2449</v>
      </c>
    </row>
    <row r="22" spans="1:15" x14ac:dyDescent="0.25">
      <c r="A22" t="s">
        <v>28</v>
      </c>
      <c r="C22" s="1" t="s">
        <v>170</v>
      </c>
      <c r="D22" t="s">
        <v>171</v>
      </c>
      <c r="E22" t="s">
        <v>1649</v>
      </c>
      <c r="F22" s="1" t="s">
        <v>261</v>
      </c>
      <c r="G22" t="s">
        <v>262</v>
      </c>
      <c r="H22" t="s">
        <v>1701</v>
      </c>
      <c r="I22" s="1" t="s">
        <v>999</v>
      </c>
      <c r="J22" t="s">
        <v>1000</v>
      </c>
      <c r="K22" t="s">
        <v>2076</v>
      </c>
      <c r="O22" t="s">
        <v>2450</v>
      </c>
    </row>
    <row r="23" spans="1:15" x14ac:dyDescent="0.25">
      <c r="A23" t="s">
        <v>29</v>
      </c>
      <c r="C23" s="1" t="s">
        <v>172</v>
      </c>
      <c r="D23" t="s">
        <v>173</v>
      </c>
      <c r="E23" t="s">
        <v>1650</v>
      </c>
      <c r="F23" s="1" t="s">
        <v>263</v>
      </c>
      <c r="G23" t="s">
        <v>264</v>
      </c>
      <c r="H23" t="s">
        <v>1702</v>
      </c>
      <c r="I23" s="1" t="s">
        <v>1001</v>
      </c>
      <c r="J23" t="s">
        <v>1002</v>
      </c>
      <c r="K23" t="s">
        <v>2077</v>
      </c>
      <c r="O23" t="s">
        <v>2451</v>
      </c>
    </row>
    <row r="24" spans="1:15" x14ac:dyDescent="0.25">
      <c r="A24" t="s">
        <v>30</v>
      </c>
      <c r="C24" s="1" t="s">
        <v>174</v>
      </c>
      <c r="D24" t="s">
        <v>175</v>
      </c>
      <c r="E24" t="s">
        <v>1651</v>
      </c>
      <c r="F24" s="1" t="s">
        <v>265</v>
      </c>
      <c r="G24" t="s">
        <v>266</v>
      </c>
      <c r="H24" t="s">
        <v>1703</v>
      </c>
      <c r="I24" s="1" t="s">
        <v>1003</v>
      </c>
      <c r="J24" t="s">
        <v>1004</v>
      </c>
      <c r="K24" t="s">
        <v>2078</v>
      </c>
      <c r="O24" t="s">
        <v>2452</v>
      </c>
    </row>
    <row r="25" spans="1:15" x14ac:dyDescent="0.25">
      <c r="A25" t="s">
        <v>31</v>
      </c>
      <c r="C25" s="1" t="s">
        <v>176</v>
      </c>
      <c r="D25" t="s">
        <v>177</v>
      </c>
      <c r="E25" t="s">
        <v>1652</v>
      </c>
      <c r="F25" s="1" t="s">
        <v>267</v>
      </c>
      <c r="G25" t="s">
        <v>268</v>
      </c>
      <c r="H25" t="s">
        <v>1704</v>
      </c>
      <c r="I25" s="1" t="s">
        <v>1005</v>
      </c>
      <c r="J25" t="s">
        <v>1006</v>
      </c>
      <c r="K25" t="s">
        <v>2079</v>
      </c>
      <c r="O25" t="s">
        <v>2453</v>
      </c>
    </row>
    <row r="26" spans="1:15" x14ac:dyDescent="0.25">
      <c r="A26" t="s">
        <v>32</v>
      </c>
      <c r="C26" s="1" t="s">
        <v>178</v>
      </c>
      <c r="D26" t="s">
        <v>179</v>
      </c>
      <c r="E26" t="s">
        <v>1653</v>
      </c>
      <c r="F26" s="1" t="s">
        <v>269</v>
      </c>
      <c r="G26" t="s">
        <v>270</v>
      </c>
      <c r="H26" t="s">
        <v>1705</v>
      </c>
      <c r="I26" s="1" t="s">
        <v>1007</v>
      </c>
      <c r="J26" t="s">
        <v>1008</v>
      </c>
      <c r="K26" t="s">
        <v>2080</v>
      </c>
      <c r="O26" t="s">
        <v>2454</v>
      </c>
    </row>
    <row r="27" spans="1:15" x14ac:dyDescent="0.25">
      <c r="A27" t="s">
        <v>33</v>
      </c>
      <c r="C27" s="1" t="s">
        <v>180</v>
      </c>
      <c r="D27" t="s">
        <v>181</v>
      </c>
      <c r="E27" t="s">
        <v>1654</v>
      </c>
      <c r="F27" s="1" t="s">
        <v>271</v>
      </c>
      <c r="G27" t="s">
        <v>272</v>
      </c>
      <c r="H27" t="s">
        <v>1706</v>
      </c>
      <c r="I27" s="1" t="s">
        <v>1009</v>
      </c>
      <c r="J27" t="s">
        <v>1010</v>
      </c>
      <c r="K27" t="s">
        <v>2081</v>
      </c>
      <c r="O27">
        <v>0</v>
      </c>
    </row>
    <row r="28" spans="1:15" x14ac:dyDescent="0.25">
      <c r="A28" t="s">
        <v>34</v>
      </c>
      <c r="C28" s="1" t="s">
        <v>182</v>
      </c>
      <c r="D28" t="s">
        <v>183</v>
      </c>
      <c r="E28" t="s">
        <v>1655</v>
      </c>
      <c r="F28" s="1" t="s">
        <v>273</v>
      </c>
      <c r="G28" t="s">
        <v>274</v>
      </c>
      <c r="H28" t="s">
        <v>1707</v>
      </c>
      <c r="I28" s="1" t="s">
        <v>1011</v>
      </c>
      <c r="J28" t="s">
        <v>1012</v>
      </c>
      <c r="K28" t="s">
        <v>2082</v>
      </c>
      <c r="O28">
        <v>1</v>
      </c>
    </row>
    <row r="29" spans="1:15" x14ac:dyDescent="0.25">
      <c r="A29" t="s">
        <v>35</v>
      </c>
      <c r="C29" s="1" t="s">
        <v>184</v>
      </c>
      <c r="D29" t="s">
        <v>185</v>
      </c>
      <c r="E29" t="s">
        <v>1656</v>
      </c>
      <c r="F29" s="1" t="s">
        <v>275</v>
      </c>
      <c r="G29" t="s">
        <v>276</v>
      </c>
      <c r="H29" t="s">
        <v>1708</v>
      </c>
      <c r="I29" s="1" t="s">
        <v>1013</v>
      </c>
      <c r="J29" t="s">
        <v>1014</v>
      </c>
      <c r="K29" t="s">
        <v>2083</v>
      </c>
      <c r="O29">
        <v>2</v>
      </c>
    </row>
    <row r="30" spans="1:15" x14ac:dyDescent="0.25">
      <c r="A30" t="s">
        <v>36</v>
      </c>
      <c r="C30" s="1" t="s">
        <v>186</v>
      </c>
      <c r="D30" t="s">
        <v>187</v>
      </c>
      <c r="E30" t="s">
        <v>1657</v>
      </c>
      <c r="F30" s="1" t="s">
        <v>277</v>
      </c>
      <c r="G30" t="s">
        <v>278</v>
      </c>
      <c r="H30" t="s">
        <v>1709</v>
      </c>
      <c r="I30" s="1" t="s">
        <v>1015</v>
      </c>
      <c r="J30" t="s">
        <v>1016</v>
      </c>
      <c r="K30" t="s">
        <v>2084</v>
      </c>
      <c r="O30">
        <v>3</v>
      </c>
    </row>
    <row r="31" spans="1:15" x14ac:dyDescent="0.25">
      <c r="A31" t="s">
        <v>37</v>
      </c>
      <c r="C31" s="1" t="s">
        <v>188</v>
      </c>
      <c r="D31" t="s">
        <v>189</v>
      </c>
      <c r="E31" t="s">
        <v>1658</v>
      </c>
      <c r="F31" s="1" t="s">
        <v>279</v>
      </c>
      <c r="G31" t="s">
        <v>280</v>
      </c>
      <c r="H31" t="s">
        <v>1710</v>
      </c>
      <c r="I31" s="1" t="s">
        <v>1017</v>
      </c>
      <c r="J31" t="s">
        <v>1018</v>
      </c>
      <c r="K31" t="s">
        <v>2085</v>
      </c>
      <c r="O31">
        <v>4</v>
      </c>
    </row>
    <row r="32" spans="1:15" x14ac:dyDescent="0.25">
      <c r="A32" t="s">
        <v>38</v>
      </c>
      <c r="C32" s="1" t="s">
        <v>190</v>
      </c>
      <c r="D32" t="s">
        <v>191</v>
      </c>
      <c r="E32" t="s">
        <v>1659</v>
      </c>
      <c r="F32" s="1" t="s">
        <v>281</v>
      </c>
      <c r="G32" t="s">
        <v>282</v>
      </c>
      <c r="H32" t="s">
        <v>1711</v>
      </c>
      <c r="I32" s="1" t="s">
        <v>1019</v>
      </c>
      <c r="J32" t="s">
        <v>1020</v>
      </c>
      <c r="K32" t="s">
        <v>2086</v>
      </c>
      <c r="O32">
        <v>5</v>
      </c>
    </row>
    <row r="33" spans="1:15" x14ac:dyDescent="0.25">
      <c r="A33" t="s">
        <v>39</v>
      </c>
      <c r="C33" s="1" t="s">
        <v>192</v>
      </c>
      <c r="D33" t="s">
        <v>191</v>
      </c>
      <c r="E33" t="s">
        <v>1660</v>
      </c>
      <c r="F33" s="1" t="s">
        <v>283</v>
      </c>
      <c r="G33" t="s">
        <v>284</v>
      </c>
      <c r="H33" t="s">
        <v>1712</v>
      </c>
      <c r="I33" s="1" t="s">
        <v>1021</v>
      </c>
      <c r="J33" t="s">
        <v>1022</v>
      </c>
      <c r="K33" t="s">
        <v>2087</v>
      </c>
      <c r="O33">
        <v>6</v>
      </c>
    </row>
    <row r="34" spans="1:15" x14ac:dyDescent="0.25">
      <c r="A34" t="s">
        <v>40</v>
      </c>
      <c r="C34" s="1" t="s">
        <v>193</v>
      </c>
      <c r="D34" t="s">
        <v>191</v>
      </c>
      <c r="E34" t="s">
        <v>1661</v>
      </c>
      <c r="F34" s="1" t="s">
        <v>285</v>
      </c>
      <c r="G34" t="s">
        <v>286</v>
      </c>
      <c r="H34" t="s">
        <v>1713</v>
      </c>
      <c r="I34" s="1" t="s">
        <v>1023</v>
      </c>
      <c r="J34" t="s">
        <v>1024</v>
      </c>
      <c r="K34" t="s">
        <v>2088</v>
      </c>
      <c r="O34">
        <v>7</v>
      </c>
    </row>
    <row r="35" spans="1:15" x14ac:dyDescent="0.25">
      <c r="A35" t="s">
        <v>41</v>
      </c>
      <c r="C35" s="1" t="s">
        <v>194</v>
      </c>
      <c r="D35" t="s">
        <v>191</v>
      </c>
      <c r="E35" t="s">
        <v>1662</v>
      </c>
      <c r="F35" s="1" t="s">
        <v>287</v>
      </c>
      <c r="G35" t="s">
        <v>288</v>
      </c>
      <c r="H35" t="s">
        <v>1714</v>
      </c>
      <c r="I35" s="1" t="s">
        <v>1025</v>
      </c>
      <c r="J35" t="s">
        <v>1026</v>
      </c>
      <c r="K35" t="s">
        <v>2089</v>
      </c>
      <c r="O35">
        <v>8</v>
      </c>
    </row>
    <row r="36" spans="1:15" x14ac:dyDescent="0.25">
      <c r="A36" t="s">
        <v>42</v>
      </c>
      <c r="C36" s="1" t="s">
        <v>195</v>
      </c>
      <c r="D36" t="s">
        <v>191</v>
      </c>
      <c r="E36" t="s">
        <v>1663</v>
      </c>
      <c r="F36" s="1" t="s">
        <v>289</v>
      </c>
      <c r="G36" t="s">
        <v>290</v>
      </c>
      <c r="H36" t="s">
        <v>1715</v>
      </c>
      <c r="I36" s="1" t="s">
        <v>1027</v>
      </c>
      <c r="J36" t="s">
        <v>1028</v>
      </c>
      <c r="K36" t="s">
        <v>2090</v>
      </c>
      <c r="O36">
        <v>9</v>
      </c>
    </row>
    <row r="37" spans="1:15" x14ac:dyDescent="0.25">
      <c r="A37" t="s">
        <v>43</v>
      </c>
      <c r="C37" s="1" t="s">
        <v>196</v>
      </c>
      <c r="D37" t="s">
        <v>191</v>
      </c>
      <c r="E37" t="s">
        <v>1664</v>
      </c>
      <c r="F37" s="1" t="s">
        <v>291</v>
      </c>
      <c r="G37" t="s">
        <v>292</v>
      </c>
      <c r="H37" t="s">
        <v>1716</v>
      </c>
      <c r="I37" s="1" t="s">
        <v>1029</v>
      </c>
      <c r="J37" t="s">
        <v>1030</v>
      </c>
      <c r="K37" t="s">
        <v>2091</v>
      </c>
      <c r="O37">
        <v>10</v>
      </c>
    </row>
    <row r="38" spans="1:15" x14ac:dyDescent="0.25">
      <c r="A38" t="s">
        <v>44</v>
      </c>
      <c r="C38" s="1" t="s">
        <v>197</v>
      </c>
      <c r="D38" t="s">
        <v>191</v>
      </c>
      <c r="E38" t="s">
        <v>1665</v>
      </c>
      <c r="F38" s="1" t="s">
        <v>293</v>
      </c>
      <c r="G38" t="s">
        <v>294</v>
      </c>
      <c r="H38" t="s">
        <v>1717</v>
      </c>
      <c r="I38" s="1" t="s">
        <v>1031</v>
      </c>
      <c r="J38" t="s">
        <v>1032</v>
      </c>
      <c r="K38" t="s">
        <v>2092</v>
      </c>
      <c r="O38">
        <v>11</v>
      </c>
    </row>
    <row r="39" spans="1:15" x14ac:dyDescent="0.25">
      <c r="A39" t="s">
        <v>45</v>
      </c>
      <c r="C39" s="1" t="s">
        <v>198</v>
      </c>
      <c r="D39" t="s">
        <v>191</v>
      </c>
      <c r="E39" t="s">
        <v>1666</v>
      </c>
      <c r="F39" s="1" t="s">
        <v>295</v>
      </c>
      <c r="G39" t="s">
        <v>296</v>
      </c>
      <c r="H39" t="s">
        <v>1718</v>
      </c>
      <c r="I39" s="1" t="s">
        <v>1033</v>
      </c>
      <c r="J39" t="s">
        <v>1034</v>
      </c>
      <c r="K39" t="s">
        <v>2093</v>
      </c>
      <c r="O39">
        <v>12</v>
      </c>
    </row>
    <row r="40" spans="1:15" x14ac:dyDescent="0.25">
      <c r="A40" t="s">
        <v>46</v>
      </c>
      <c r="C40" s="1" t="s">
        <v>199</v>
      </c>
      <c r="D40" t="s">
        <v>191</v>
      </c>
      <c r="E40" t="s">
        <v>1667</v>
      </c>
      <c r="F40" s="1" t="s">
        <v>297</v>
      </c>
      <c r="G40" t="s">
        <v>298</v>
      </c>
      <c r="H40" t="s">
        <v>1719</v>
      </c>
      <c r="I40" s="1" t="s">
        <v>1035</v>
      </c>
      <c r="J40" t="s">
        <v>1036</v>
      </c>
      <c r="K40" t="s">
        <v>2094</v>
      </c>
      <c r="O40">
        <v>13</v>
      </c>
    </row>
    <row r="41" spans="1:15" x14ac:dyDescent="0.25">
      <c r="A41" t="s">
        <v>47</v>
      </c>
      <c r="C41" s="1" t="s">
        <v>200</v>
      </c>
      <c r="D41" t="s">
        <v>191</v>
      </c>
      <c r="E41" t="s">
        <v>1668</v>
      </c>
      <c r="F41" s="1" t="s">
        <v>299</v>
      </c>
      <c r="G41" t="s">
        <v>300</v>
      </c>
      <c r="H41" t="s">
        <v>1720</v>
      </c>
      <c r="I41" s="1" t="s">
        <v>1037</v>
      </c>
      <c r="J41" t="s">
        <v>1038</v>
      </c>
      <c r="K41" t="s">
        <v>2095</v>
      </c>
      <c r="O41">
        <v>14</v>
      </c>
    </row>
    <row r="42" spans="1:15" x14ac:dyDescent="0.25">
      <c r="A42" t="s">
        <v>48</v>
      </c>
      <c r="C42" s="1" t="s">
        <v>201</v>
      </c>
      <c r="D42" t="s">
        <v>191</v>
      </c>
      <c r="E42" t="s">
        <v>1669</v>
      </c>
      <c r="F42" s="1" t="s">
        <v>301</v>
      </c>
      <c r="G42" t="s">
        <v>302</v>
      </c>
      <c r="H42" t="s">
        <v>1721</v>
      </c>
      <c r="I42" s="1" t="s">
        <v>1039</v>
      </c>
      <c r="J42" t="s">
        <v>1040</v>
      </c>
      <c r="K42" t="s">
        <v>2096</v>
      </c>
      <c r="O42">
        <v>15</v>
      </c>
    </row>
    <row r="43" spans="1:15" x14ac:dyDescent="0.25">
      <c r="A43" t="s">
        <v>49</v>
      </c>
      <c r="C43" s="1" t="s">
        <v>202</v>
      </c>
      <c r="D43" t="s">
        <v>191</v>
      </c>
      <c r="E43" t="s">
        <v>1670</v>
      </c>
      <c r="F43" s="1" t="s">
        <v>303</v>
      </c>
      <c r="G43" t="s">
        <v>304</v>
      </c>
      <c r="H43" t="s">
        <v>1722</v>
      </c>
      <c r="I43" s="1" t="s">
        <v>1041</v>
      </c>
      <c r="J43" t="s">
        <v>1042</v>
      </c>
      <c r="K43" t="s">
        <v>2097</v>
      </c>
      <c r="O43">
        <v>16</v>
      </c>
    </row>
    <row r="44" spans="1:15" x14ac:dyDescent="0.25">
      <c r="A44" t="s">
        <v>50</v>
      </c>
      <c r="C44" s="1" t="s">
        <v>203</v>
      </c>
      <c r="D44" t="s">
        <v>191</v>
      </c>
      <c r="E44" t="s">
        <v>1671</v>
      </c>
      <c r="F44" s="1" t="s">
        <v>305</v>
      </c>
      <c r="G44" t="s">
        <v>306</v>
      </c>
      <c r="H44" t="s">
        <v>1723</v>
      </c>
      <c r="I44" s="1" t="s">
        <v>1043</v>
      </c>
      <c r="J44" t="s">
        <v>1044</v>
      </c>
      <c r="K44" t="s">
        <v>2098</v>
      </c>
      <c r="O44">
        <v>17</v>
      </c>
    </row>
    <row r="45" spans="1:15" x14ac:dyDescent="0.25">
      <c r="A45" t="s">
        <v>51</v>
      </c>
      <c r="C45" s="1" t="s">
        <v>204</v>
      </c>
      <c r="D45" t="s">
        <v>191</v>
      </c>
      <c r="E45" t="s">
        <v>1672</v>
      </c>
      <c r="F45" s="1" t="s">
        <v>307</v>
      </c>
      <c r="G45" t="s">
        <v>308</v>
      </c>
      <c r="H45" t="s">
        <v>1724</v>
      </c>
      <c r="I45" s="1" t="s">
        <v>1045</v>
      </c>
      <c r="J45" t="s">
        <v>1046</v>
      </c>
      <c r="K45" t="s">
        <v>2099</v>
      </c>
      <c r="O45">
        <v>18</v>
      </c>
    </row>
    <row r="46" spans="1:15" x14ac:dyDescent="0.25">
      <c r="A46" t="s">
        <v>52</v>
      </c>
      <c r="C46" s="1" t="s">
        <v>205</v>
      </c>
      <c r="D46" t="s">
        <v>206</v>
      </c>
      <c r="E46" t="s">
        <v>1673</v>
      </c>
      <c r="F46" s="1" t="s">
        <v>309</v>
      </c>
      <c r="G46" t="s">
        <v>310</v>
      </c>
      <c r="H46" t="s">
        <v>1725</v>
      </c>
      <c r="I46" s="1" t="s">
        <v>1047</v>
      </c>
      <c r="J46" t="s">
        <v>1048</v>
      </c>
      <c r="K46" t="s">
        <v>2100</v>
      </c>
      <c r="O46">
        <v>19</v>
      </c>
    </row>
    <row r="47" spans="1:15" x14ac:dyDescent="0.25">
      <c r="A47" t="s">
        <v>53</v>
      </c>
      <c r="C47" s="1" t="s">
        <v>207</v>
      </c>
      <c r="D47" t="s">
        <v>208</v>
      </c>
      <c r="E47" t="s">
        <v>1674</v>
      </c>
      <c r="F47" s="1" t="s">
        <v>311</v>
      </c>
      <c r="G47" t="s">
        <v>312</v>
      </c>
      <c r="H47" t="s">
        <v>1726</v>
      </c>
      <c r="I47" s="1" t="s">
        <v>1049</v>
      </c>
      <c r="J47" t="s">
        <v>1050</v>
      </c>
      <c r="K47" t="s">
        <v>2101</v>
      </c>
      <c r="O47">
        <v>20</v>
      </c>
    </row>
    <row r="48" spans="1:15" x14ac:dyDescent="0.25">
      <c r="A48" t="s">
        <v>54</v>
      </c>
      <c r="C48" s="1" t="s">
        <v>209</v>
      </c>
      <c r="D48" t="s">
        <v>210</v>
      </c>
      <c r="E48" t="s">
        <v>1675</v>
      </c>
      <c r="F48" s="1" t="s">
        <v>313</v>
      </c>
      <c r="G48" t="s">
        <v>314</v>
      </c>
      <c r="H48" t="s">
        <v>1727</v>
      </c>
      <c r="I48" s="1" t="s">
        <v>1051</v>
      </c>
      <c r="J48" t="s">
        <v>1052</v>
      </c>
      <c r="K48" t="s">
        <v>2102</v>
      </c>
      <c r="O48">
        <v>21</v>
      </c>
    </row>
    <row r="49" spans="1:15" x14ac:dyDescent="0.25">
      <c r="A49" t="s">
        <v>55</v>
      </c>
      <c r="C49" s="1" t="s">
        <v>211</v>
      </c>
      <c r="D49" t="s">
        <v>212</v>
      </c>
      <c r="E49" t="s">
        <v>1676</v>
      </c>
      <c r="F49" s="1" t="s">
        <v>315</v>
      </c>
      <c r="G49" t="s">
        <v>316</v>
      </c>
      <c r="H49" t="s">
        <v>1728</v>
      </c>
      <c r="I49" s="1" t="s">
        <v>1053</v>
      </c>
      <c r="J49" t="s">
        <v>1054</v>
      </c>
      <c r="K49" t="s">
        <v>2103</v>
      </c>
      <c r="O49">
        <v>22</v>
      </c>
    </row>
    <row r="50" spans="1:15" x14ac:dyDescent="0.25">
      <c r="A50" t="s">
        <v>56</v>
      </c>
      <c r="C50" s="1" t="s">
        <v>213</v>
      </c>
      <c r="D50" t="s">
        <v>214</v>
      </c>
      <c r="E50" t="s">
        <v>1677</v>
      </c>
      <c r="F50" s="1" t="s">
        <v>317</v>
      </c>
      <c r="G50" t="s">
        <v>318</v>
      </c>
      <c r="H50" t="s">
        <v>1729</v>
      </c>
      <c r="I50" s="1" t="s">
        <v>1055</v>
      </c>
      <c r="J50" t="s">
        <v>1056</v>
      </c>
      <c r="K50" t="s">
        <v>2104</v>
      </c>
      <c r="O50">
        <v>23</v>
      </c>
    </row>
    <row r="51" spans="1:15" x14ac:dyDescent="0.25">
      <c r="A51" t="s">
        <v>57</v>
      </c>
      <c r="C51" s="1" t="s">
        <v>215</v>
      </c>
      <c r="D51" t="s">
        <v>216</v>
      </c>
      <c r="E51" t="s">
        <v>1678</v>
      </c>
      <c r="F51" s="1" t="s">
        <v>319</v>
      </c>
      <c r="G51" t="s">
        <v>320</v>
      </c>
      <c r="H51" t="s">
        <v>1730</v>
      </c>
      <c r="I51" s="1" t="s">
        <v>1057</v>
      </c>
      <c r="J51" t="s">
        <v>1058</v>
      </c>
      <c r="K51" t="s">
        <v>2105</v>
      </c>
      <c r="O51">
        <v>24</v>
      </c>
    </row>
    <row r="52" spans="1:15" x14ac:dyDescent="0.25">
      <c r="A52" t="s">
        <v>58</v>
      </c>
      <c r="C52" s="1" t="s">
        <v>217</v>
      </c>
      <c r="D52" t="s">
        <v>218</v>
      </c>
      <c r="E52" t="s">
        <v>1679</v>
      </c>
      <c r="F52" s="1" t="s">
        <v>321</v>
      </c>
      <c r="G52" t="s">
        <v>322</v>
      </c>
      <c r="H52" t="s">
        <v>1731</v>
      </c>
      <c r="I52" s="1" t="s">
        <v>1059</v>
      </c>
      <c r="J52" t="s">
        <v>1060</v>
      </c>
      <c r="K52" t="s">
        <v>2106</v>
      </c>
      <c r="O52">
        <v>25</v>
      </c>
    </row>
    <row r="53" spans="1:15" x14ac:dyDescent="0.25">
      <c r="A53" t="s">
        <v>59</v>
      </c>
      <c r="F53" s="1" t="s">
        <v>323</v>
      </c>
      <c r="G53" t="s">
        <v>324</v>
      </c>
      <c r="H53" t="s">
        <v>1732</v>
      </c>
      <c r="I53" s="1" t="s">
        <v>1061</v>
      </c>
      <c r="J53" t="s">
        <v>1062</v>
      </c>
      <c r="K53" t="s">
        <v>2107</v>
      </c>
      <c r="O53">
        <v>26</v>
      </c>
    </row>
    <row r="54" spans="1:15" x14ac:dyDescent="0.25">
      <c r="A54" t="s">
        <v>60</v>
      </c>
      <c r="F54" s="1" t="s">
        <v>325</v>
      </c>
      <c r="G54" t="s">
        <v>326</v>
      </c>
      <c r="H54" t="s">
        <v>1733</v>
      </c>
      <c r="I54" s="1" t="s">
        <v>1063</v>
      </c>
      <c r="J54" t="s">
        <v>1064</v>
      </c>
      <c r="K54" t="s">
        <v>2108</v>
      </c>
      <c r="O54">
        <v>27</v>
      </c>
    </row>
    <row r="55" spans="1:15" x14ac:dyDescent="0.25">
      <c r="A55" t="s">
        <v>61</v>
      </c>
      <c r="F55" s="1" t="s">
        <v>327</v>
      </c>
      <c r="G55" t="s">
        <v>328</v>
      </c>
      <c r="H55" t="s">
        <v>1734</v>
      </c>
      <c r="I55" s="1" t="s">
        <v>1065</v>
      </c>
      <c r="J55" t="s">
        <v>1066</v>
      </c>
      <c r="K55" t="s">
        <v>2109</v>
      </c>
      <c r="O55">
        <v>28</v>
      </c>
    </row>
    <row r="56" spans="1:15" x14ac:dyDescent="0.25">
      <c r="A56" t="s">
        <v>62</v>
      </c>
      <c r="F56" s="1" t="s">
        <v>329</v>
      </c>
      <c r="G56" t="s">
        <v>330</v>
      </c>
      <c r="H56" t="s">
        <v>1735</v>
      </c>
      <c r="I56" s="1" t="s">
        <v>1067</v>
      </c>
      <c r="J56" t="s">
        <v>1068</v>
      </c>
      <c r="K56" t="s">
        <v>2110</v>
      </c>
      <c r="O56">
        <v>29</v>
      </c>
    </row>
    <row r="57" spans="1:15" x14ac:dyDescent="0.25">
      <c r="A57" t="s">
        <v>63</v>
      </c>
      <c r="F57" s="1" t="s">
        <v>331</v>
      </c>
      <c r="G57" t="s">
        <v>332</v>
      </c>
      <c r="H57" t="s">
        <v>1736</v>
      </c>
      <c r="I57" s="1" t="s">
        <v>1069</v>
      </c>
      <c r="J57" t="s">
        <v>1070</v>
      </c>
      <c r="K57" t="s">
        <v>2111</v>
      </c>
      <c r="O57">
        <v>30</v>
      </c>
    </row>
    <row r="58" spans="1:15" x14ac:dyDescent="0.25">
      <c r="A58" t="s">
        <v>64</v>
      </c>
      <c r="F58" s="1" t="s">
        <v>333</v>
      </c>
      <c r="G58" t="s">
        <v>334</v>
      </c>
      <c r="H58" t="s">
        <v>1737</v>
      </c>
      <c r="I58" s="1" t="s">
        <v>1071</v>
      </c>
      <c r="J58" t="s">
        <v>1072</v>
      </c>
      <c r="K58" t="s">
        <v>2112</v>
      </c>
      <c r="O58">
        <v>31</v>
      </c>
    </row>
    <row r="59" spans="1:15" x14ac:dyDescent="0.25">
      <c r="A59" t="s">
        <v>65</v>
      </c>
      <c r="F59" s="1" t="s">
        <v>335</v>
      </c>
      <c r="G59" t="s">
        <v>336</v>
      </c>
      <c r="H59" t="s">
        <v>1738</v>
      </c>
      <c r="I59" s="1" t="s">
        <v>1073</v>
      </c>
      <c r="J59" t="s">
        <v>1074</v>
      </c>
      <c r="K59" t="s">
        <v>2113</v>
      </c>
      <c r="O59">
        <v>32</v>
      </c>
    </row>
    <row r="60" spans="1:15" x14ac:dyDescent="0.25">
      <c r="A60" t="s">
        <v>66</v>
      </c>
      <c r="F60" s="1" t="s">
        <v>337</v>
      </c>
      <c r="G60" t="s">
        <v>338</v>
      </c>
      <c r="H60" t="s">
        <v>1739</v>
      </c>
      <c r="I60" s="1" t="s">
        <v>1075</v>
      </c>
      <c r="J60" t="s">
        <v>1076</v>
      </c>
      <c r="K60" t="s">
        <v>2114</v>
      </c>
      <c r="O60">
        <v>33</v>
      </c>
    </row>
    <row r="61" spans="1:15" x14ac:dyDescent="0.25">
      <c r="A61" t="s">
        <v>67</v>
      </c>
      <c r="F61" s="1" t="s">
        <v>339</v>
      </c>
      <c r="G61" t="s">
        <v>340</v>
      </c>
      <c r="H61" t="s">
        <v>1740</v>
      </c>
      <c r="I61" s="1" t="s">
        <v>1077</v>
      </c>
      <c r="J61" t="s">
        <v>1078</v>
      </c>
      <c r="K61" t="s">
        <v>2115</v>
      </c>
      <c r="O61">
        <v>34</v>
      </c>
    </row>
    <row r="62" spans="1:15" x14ac:dyDescent="0.25">
      <c r="A62" t="s">
        <v>68</v>
      </c>
      <c r="F62" s="1" t="s">
        <v>341</v>
      </c>
      <c r="G62" t="s">
        <v>342</v>
      </c>
      <c r="H62" t="s">
        <v>1741</v>
      </c>
      <c r="I62" s="1" t="s">
        <v>1079</v>
      </c>
      <c r="J62" t="s">
        <v>1080</v>
      </c>
      <c r="K62" t="s">
        <v>2116</v>
      </c>
      <c r="O62">
        <v>35</v>
      </c>
    </row>
    <row r="63" spans="1:15" x14ac:dyDescent="0.25">
      <c r="A63" t="s">
        <v>69</v>
      </c>
      <c r="F63" s="1" t="s">
        <v>343</v>
      </c>
      <c r="G63" t="s">
        <v>344</v>
      </c>
      <c r="H63" t="s">
        <v>1742</v>
      </c>
      <c r="I63" s="1" t="s">
        <v>1081</v>
      </c>
      <c r="J63" t="s">
        <v>1082</v>
      </c>
      <c r="K63" t="s">
        <v>2117</v>
      </c>
      <c r="O63">
        <v>36</v>
      </c>
    </row>
    <row r="64" spans="1:15" x14ac:dyDescent="0.25">
      <c r="A64" t="s">
        <v>70</v>
      </c>
      <c r="F64" s="1" t="s">
        <v>345</v>
      </c>
      <c r="G64" t="s">
        <v>346</v>
      </c>
      <c r="H64" t="s">
        <v>1743</v>
      </c>
      <c r="I64" s="1" t="s">
        <v>1083</v>
      </c>
      <c r="J64" t="s">
        <v>1084</v>
      </c>
      <c r="K64" t="s">
        <v>2118</v>
      </c>
      <c r="O64">
        <v>37</v>
      </c>
    </row>
    <row r="65" spans="1:15" x14ac:dyDescent="0.25">
      <c r="A65" t="s">
        <v>71</v>
      </c>
      <c r="F65" s="1" t="s">
        <v>347</v>
      </c>
      <c r="G65" t="s">
        <v>348</v>
      </c>
      <c r="H65" t="s">
        <v>1744</v>
      </c>
      <c r="I65" s="1" t="s">
        <v>1085</v>
      </c>
      <c r="J65" t="s">
        <v>1086</v>
      </c>
      <c r="K65" t="s">
        <v>2119</v>
      </c>
      <c r="O65">
        <v>38</v>
      </c>
    </row>
    <row r="66" spans="1:15" x14ac:dyDescent="0.25">
      <c r="A66" t="s">
        <v>72</v>
      </c>
      <c r="F66" s="1" t="s">
        <v>349</v>
      </c>
      <c r="G66" t="s">
        <v>350</v>
      </c>
      <c r="H66" t="s">
        <v>1745</v>
      </c>
      <c r="I66" s="1" t="s">
        <v>1087</v>
      </c>
      <c r="J66" t="s">
        <v>1088</v>
      </c>
      <c r="K66" t="s">
        <v>2120</v>
      </c>
      <c r="O66">
        <v>39</v>
      </c>
    </row>
    <row r="67" spans="1:15" x14ac:dyDescent="0.25">
      <c r="A67" t="s">
        <v>73</v>
      </c>
      <c r="F67" s="1" t="s">
        <v>351</v>
      </c>
      <c r="G67" t="s">
        <v>352</v>
      </c>
      <c r="H67" t="s">
        <v>1746</v>
      </c>
      <c r="I67" s="1" t="s">
        <v>1089</v>
      </c>
      <c r="J67" t="s">
        <v>1090</v>
      </c>
      <c r="K67" t="s">
        <v>2121</v>
      </c>
      <c r="O67">
        <v>40</v>
      </c>
    </row>
    <row r="68" spans="1:15" x14ac:dyDescent="0.25">
      <c r="A68" t="s">
        <v>74</v>
      </c>
      <c r="F68" s="1" t="s">
        <v>353</v>
      </c>
      <c r="G68" t="s">
        <v>354</v>
      </c>
      <c r="H68" t="s">
        <v>1747</v>
      </c>
      <c r="I68" s="1" t="s">
        <v>1091</v>
      </c>
      <c r="J68" t="s">
        <v>1092</v>
      </c>
      <c r="K68" t="s">
        <v>2122</v>
      </c>
      <c r="O68">
        <v>41</v>
      </c>
    </row>
    <row r="69" spans="1:15" x14ac:dyDescent="0.25">
      <c r="A69" t="s">
        <v>75</v>
      </c>
      <c r="F69" s="1" t="s">
        <v>355</v>
      </c>
      <c r="G69" t="s">
        <v>356</v>
      </c>
      <c r="H69" t="s">
        <v>1748</v>
      </c>
      <c r="I69" s="1" t="s">
        <v>1093</v>
      </c>
      <c r="J69" t="s">
        <v>1094</v>
      </c>
      <c r="K69" t="s">
        <v>2123</v>
      </c>
      <c r="O69">
        <v>42</v>
      </c>
    </row>
    <row r="70" spans="1:15" x14ac:dyDescent="0.25">
      <c r="A70" t="s">
        <v>76</v>
      </c>
      <c r="F70" s="1" t="s">
        <v>357</v>
      </c>
      <c r="G70" t="s">
        <v>358</v>
      </c>
      <c r="H70" t="s">
        <v>1749</v>
      </c>
      <c r="I70" s="1" t="s">
        <v>1095</v>
      </c>
      <c r="J70" t="s">
        <v>1096</v>
      </c>
      <c r="K70" t="s">
        <v>2124</v>
      </c>
      <c r="O70">
        <v>43</v>
      </c>
    </row>
    <row r="71" spans="1:15" x14ac:dyDescent="0.25">
      <c r="A71" t="s">
        <v>77</v>
      </c>
      <c r="F71" s="1" t="s">
        <v>359</v>
      </c>
      <c r="G71" t="s">
        <v>360</v>
      </c>
      <c r="H71" t="s">
        <v>1750</v>
      </c>
      <c r="I71" s="1" t="s">
        <v>1097</v>
      </c>
      <c r="J71" t="s">
        <v>1098</v>
      </c>
      <c r="K71" t="s">
        <v>2125</v>
      </c>
      <c r="O71">
        <v>44</v>
      </c>
    </row>
    <row r="72" spans="1:15" x14ac:dyDescent="0.25">
      <c r="A72" t="s">
        <v>78</v>
      </c>
      <c r="F72" s="1" t="s">
        <v>361</v>
      </c>
      <c r="G72" t="s">
        <v>362</v>
      </c>
      <c r="H72" t="s">
        <v>1751</v>
      </c>
      <c r="I72" s="1" t="s">
        <v>1099</v>
      </c>
      <c r="J72" t="s">
        <v>1100</v>
      </c>
      <c r="K72" t="s">
        <v>2126</v>
      </c>
      <c r="O72">
        <v>45</v>
      </c>
    </row>
    <row r="73" spans="1:15" x14ac:dyDescent="0.25">
      <c r="A73" t="s">
        <v>79</v>
      </c>
      <c r="F73" s="1" t="s">
        <v>363</v>
      </c>
      <c r="G73" t="s">
        <v>364</v>
      </c>
      <c r="H73" t="s">
        <v>1752</v>
      </c>
      <c r="I73" s="1" t="s">
        <v>1101</v>
      </c>
      <c r="J73" t="s">
        <v>1102</v>
      </c>
      <c r="K73" t="s">
        <v>2127</v>
      </c>
      <c r="O73">
        <v>46</v>
      </c>
    </row>
    <row r="74" spans="1:15" x14ac:dyDescent="0.25">
      <c r="A74" t="s">
        <v>80</v>
      </c>
      <c r="F74" s="1" t="s">
        <v>365</v>
      </c>
      <c r="G74" t="s">
        <v>366</v>
      </c>
      <c r="H74" t="s">
        <v>1753</v>
      </c>
      <c r="I74" s="1" t="s">
        <v>1103</v>
      </c>
      <c r="J74" t="s">
        <v>1104</v>
      </c>
      <c r="K74" t="s">
        <v>2128</v>
      </c>
      <c r="O74">
        <v>47</v>
      </c>
    </row>
    <row r="75" spans="1:15" x14ac:dyDescent="0.25">
      <c r="A75" t="s">
        <v>81</v>
      </c>
      <c r="F75" s="1" t="s">
        <v>367</v>
      </c>
      <c r="G75" t="s">
        <v>368</v>
      </c>
      <c r="H75" t="s">
        <v>1754</v>
      </c>
      <c r="I75" s="1" t="s">
        <v>1105</v>
      </c>
      <c r="J75" t="s">
        <v>1106</v>
      </c>
      <c r="K75" t="s">
        <v>2129</v>
      </c>
      <c r="O75">
        <v>48</v>
      </c>
    </row>
    <row r="76" spans="1:15" x14ac:dyDescent="0.25">
      <c r="A76" t="s">
        <v>82</v>
      </c>
      <c r="F76" s="1" t="s">
        <v>369</v>
      </c>
      <c r="G76" t="s">
        <v>370</v>
      </c>
      <c r="H76" t="s">
        <v>1755</v>
      </c>
      <c r="I76" s="1" t="s">
        <v>1107</v>
      </c>
      <c r="J76" t="s">
        <v>1108</v>
      </c>
      <c r="K76" t="s">
        <v>2130</v>
      </c>
      <c r="O76">
        <v>49</v>
      </c>
    </row>
    <row r="77" spans="1:15" x14ac:dyDescent="0.25">
      <c r="A77" t="s">
        <v>83</v>
      </c>
      <c r="F77" s="1" t="s">
        <v>371</v>
      </c>
      <c r="G77" t="s">
        <v>372</v>
      </c>
      <c r="H77" t="s">
        <v>1756</v>
      </c>
      <c r="I77" s="1" t="s">
        <v>1109</v>
      </c>
      <c r="J77" t="s">
        <v>1110</v>
      </c>
      <c r="K77" t="s">
        <v>2131</v>
      </c>
      <c r="O77">
        <v>50</v>
      </c>
    </row>
    <row r="78" spans="1:15" x14ac:dyDescent="0.25">
      <c r="A78" t="s">
        <v>84</v>
      </c>
      <c r="F78" s="1" t="s">
        <v>373</v>
      </c>
      <c r="G78" t="s">
        <v>374</v>
      </c>
      <c r="H78" t="s">
        <v>1757</v>
      </c>
      <c r="I78" s="1" t="s">
        <v>1111</v>
      </c>
      <c r="J78" t="s">
        <v>1112</v>
      </c>
      <c r="K78" t="s">
        <v>2132</v>
      </c>
      <c r="O78">
        <v>51</v>
      </c>
    </row>
    <row r="79" spans="1:15" x14ac:dyDescent="0.25">
      <c r="A79" t="s">
        <v>85</v>
      </c>
      <c r="F79" s="1" t="s">
        <v>375</v>
      </c>
      <c r="G79" t="s">
        <v>376</v>
      </c>
      <c r="H79" t="s">
        <v>1758</v>
      </c>
      <c r="I79" s="1" t="s">
        <v>1113</v>
      </c>
      <c r="J79" t="s">
        <v>1114</v>
      </c>
      <c r="K79" t="s">
        <v>2133</v>
      </c>
      <c r="O79">
        <v>52</v>
      </c>
    </row>
    <row r="80" spans="1:15" x14ac:dyDescent="0.25">
      <c r="A80" t="s">
        <v>86</v>
      </c>
      <c r="F80" s="1" t="s">
        <v>377</v>
      </c>
      <c r="G80" t="s">
        <v>139</v>
      </c>
      <c r="H80" t="s">
        <v>1759</v>
      </c>
      <c r="I80" s="1" t="s">
        <v>1115</v>
      </c>
      <c r="J80" t="s">
        <v>1116</v>
      </c>
      <c r="K80" t="s">
        <v>2134</v>
      </c>
      <c r="O80">
        <v>53</v>
      </c>
    </row>
    <row r="81" spans="1:15" x14ac:dyDescent="0.25">
      <c r="A81" t="s">
        <v>87</v>
      </c>
      <c r="F81" s="1" t="s">
        <v>378</v>
      </c>
      <c r="G81" t="s">
        <v>379</v>
      </c>
      <c r="H81" t="s">
        <v>1760</v>
      </c>
      <c r="I81" s="1" t="s">
        <v>1117</v>
      </c>
      <c r="J81" t="s">
        <v>1118</v>
      </c>
      <c r="K81" t="s">
        <v>2135</v>
      </c>
      <c r="O81">
        <v>54</v>
      </c>
    </row>
    <row r="82" spans="1:15" x14ac:dyDescent="0.25">
      <c r="A82" t="s">
        <v>88</v>
      </c>
      <c r="F82" s="1" t="s">
        <v>380</v>
      </c>
      <c r="G82" t="s">
        <v>381</v>
      </c>
      <c r="H82" t="s">
        <v>1761</v>
      </c>
      <c r="I82" s="1" t="s">
        <v>1119</v>
      </c>
      <c r="J82" t="s">
        <v>1120</v>
      </c>
      <c r="K82" t="s">
        <v>2136</v>
      </c>
      <c r="O82">
        <v>55</v>
      </c>
    </row>
    <row r="83" spans="1:15" x14ac:dyDescent="0.25">
      <c r="A83" t="s">
        <v>89</v>
      </c>
      <c r="F83" s="1" t="s">
        <v>382</v>
      </c>
      <c r="G83" t="s">
        <v>383</v>
      </c>
      <c r="H83" t="s">
        <v>1762</v>
      </c>
      <c r="I83" s="1" t="s">
        <v>1121</v>
      </c>
      <c r="J83" t="s">
        <v>1122</v>
      </c>
      <c r="K83" t="s">
        <v>2137</v>
      </c>
      <c r="O83">
        <v>56</v>
      </c>
    </row>
    <row r="84" spans="1:15" x14ac:dyDescent="0.25">
      <c r="A84" t="s">
        <v>90</v>
      </c>
      <c r="F84" s="1" t="s">
        <v>384</v>
      </c>
      <c r="G84" t="s">
        <v>385</v>
      </c>
      <c r="H84" t="s">
        <v>1763</v>
      </c>
      <c r="I84" s="1" t="s">
        <v>1123</v>
      </c>
      <c r="J84" t="s">
        <v>1124</v>
      </c>
      <c r="K84" t="s">
        <v>2138</v>
      </c>
      <c r="O84">
        <v>57</v>
      </c>
    </row>
    <row r="85" spans="1:15" x14ac:dyDescent="0.25">
      <c r="A85" t="s">
        <v>91</v>
      </c>
      <c r="F85" s="1" t="s">
        <v>386</v>
      </c>
      <c r="G85" t="s">
        <v>387</v>
      </c>
      <c r="H85" t="s">
        <v>1764</v>
      </c>
      <c r="I85" s="1" t="s">
        <v>1125</v>
      </c>
      <c r="J85" t="s">
        <v>1126</v>
      </c>
      <c r="K85" t="s">
        <v>2139</v>
      </c>
      <c r="O85">
        <v>58</v>
      </c>
    </row>
    <row r="86" spans="1:15" x14ac:dyDescent="0.25">
      <c r="A86" t="s">
        <v>92</v>
      </c>
      <c r="F86" s="1" t="s">
        <v>388</v>
      </c>
      <c r="G86" t="s">
        <v>389</v>
      </c>
      <c r="H86" t="s">
        <v>1765</v>
      </c>
      <c r="I86" s="1" t="s">
        <v>1127</v>
      </c>
      <c r="J86" t="s">
        <v>1128</v>
      </c>
      <c r="K86" t="s">
        <v>2140</v>
      </c>
      <c r="O86">
        <v>59</v>
      </c>
    </row>
    <row r="87" spans="1:15" x14ac:dyDescent="0.25">
      <c r="A87" t="s">
        <v>93</v>
      </c>
      <c r="F87" s="1" t="s">
        <v>390</v>
      </c>
      <c r="G87" t="s">
        <v>391</v>
      </c>
      <c r="H87" t="s">
        <v>1766</v>
      </c>
      <c r="I87" s="1" t="s">
        <v>1129</v>
      </c>
      <c r="J87" t="s">
        <v>1130</v>
      </c>
      <c r="K87" t="s">
        <v>2141</v>
      </c>
      <c r="O87">
        <v>60</v>
      </c>
    </row>
    <row r="88" spans="1:15" x14ac:dyDescent="0.25">
      <c r="A88" t="s">
        <v>94</v>
      </c>
      <c r="F88" s="1" t="s">
        <v>392</v>
      </c>
      <c r="G88" t="s">
        <v>393</v>
      </c>
      <c r="H88" t="s">
        <v>1767</v>
      </c>
      <c r="I88" s="1" t="s">
        <v>1131</v>
      </c>
      <c r="J88" t="s">
        <v>1132</v>
      </c>
      <c r="K88" t="s">
        <v>2142</v>
      </c>
      <c r="O88">
        <v>61</v>
      </c>
    </row>
    <row r="89" spans="1:15" x14ac:dyDescent="0.25">
      <c r="A89" t="s">
        <v>95</v>
      </c>
      <c r="F89" s="1" t="s">
        <v>394</v>
      </c>
      <c r="G89" t="s">
        <v>395</v>
      </c>
      <c r="H89" t="s">
        <v>1768</v>
      </c>
      <c r="I89" s="1" t="s">
        <v>1133</v>
      </c>
      <c r="J89" t="s">
        <v>1134</v>
      </c>
      <c r="K89" t="s">
        <v>2143</v>
      </c>
      <c r="O89">
        <v>62</v>
      </c>
    </row>
    <row r="90" spans="1:15" x14ac:dyDescent="0.25">
      <c r="A90" t="s">
        <v>96</v>
      </c>
      <c r="F90" s="1" t="s">
        <v>396</v>
      </c>
      <c r="G90" t="s">
        <v>397</v>
      </c>
      <c r="H90" t="s">
        <v>1769</v>
      </c>
      <c r="I90" s="1" t="s">
        <v>1135</v>
      </c>
      <c r="J90" t="s">
        <v>1136</v>
      </c>
      <c r="K90" t="s">
        <v>2144</v>
      </c>
      <c r="O90">
        <v>63</v>
      </c>
    </row>
    <row r="91" spans="1:15" x14ac:dyDescent="0.25">
      <c r="A91" t="s">
        <v>97</v>
      </c>
      <c r="F91" s="1" t="s">
        <v>398</v>
      </c>
      <c r="G91" t="s">
        <v>399</v>
      </c>
      <c r="H91" t="s">
        <v>1770</v>
      </c>
      <c r="I91" s="1" t="s">
        <v>1137</v>
      </c>
      <c r="J91" t="s">
        <v>1138</v>
      </c>
      <c r="K91" t="s">
        <v>2145</v>
      </c>
      <c r="O91">
        <v>64</v>
      </c>
    </row>
    <row r="92" spans="1:15" x14ac:dyDescent="0.25">
      <c r="A92" t="s">
        <v>98</v>
      </c>
      <c r="F92" s="1" t="s">
        <v>400</v>
      </c>
      <c r="G92" t="s">
        <v>401</v>
      </c>
      <c r="H92" t="s">
        <v>1771</v>
      </c>
      <c r="I92" s="1" t="s">
        <v>1139</v>
      </c>
      <c r="J92" t="s">
        <v>1140</v>
      </c>
      <c r="K92" t="s">
        <v>2146</v>
      </c>
      <c r="O92">
        <v>65</v>
      </c>
    </row>
    <row r="93" spans="1:15" x14ac:dyDescent="0.25">
      <c r="A93" t="s">
        <v>99</v>
      </c>
      <c r="F93" s="1" t="s">
        <v>402</v>
      </c>
      <c r="G93" t="s">
        <v>403</v>
      </c>
      <c r="H93" t="s">
        <v>1772</v>
      </c>
      <c r="I93" s="1" t="s">
        <v>1141</v>
      </c>
      <c r="J93" t="s">
        <v>1142</v>
      </c>
      <c r="K93" t="s">
        <v>2147</v>
      </c>
      <c r="O93">
        <v>66</v>
      </c>
    </row>
    <row r="94" spans="1:15" x14ac:dyDescent="0.25">
      <c r="A94" t="s">
        <v>100</v>
      </c>
      <c r="F94" s="1" t="s">
        <v>404</v>
      </c>
      <c r="G94" t="s">
        <v>405</v>
      </c>
      <c r="H94" t="s">
        <v>1773</v>
      </c>
      <c r="I94" s="1" t="s">
        <v>1143</v>
      </c>
      <c r="J94" t="s">
        <v>1144</v>
      </c>
      <c r="K94" t="s">
        <v>2148</v>
      </c>
      <c r="O94">
        <v>67</v>
      </c>
    </row>
    <row r="95" spans="1:15" x14ac:dyDescent="0.25">
      <c r="A95" t="s">
        <v>101</v>
      </c>
      <c r="F95" s="1" t="s">
        <v>406</v>
      </c>
      <c r="G95" t="s">
        <v>407</v>
      </c>
      <c r="H95" t="s">
        <v>1774</v>
      </c>
      <c r="I95" s="1" t="s">
        <v>1145</v>
      </c>
      <c r="J95" t="s">
        <v>1146</v>
      </c>
      <c r="K95" t="s">
        <v>2149</v>
      </c>
      <c r="O95">
        <v>68</v>
      </c>
    </row>
    <row r="96" spans="1:15" x14ac:dyDescent="0.25">
      <c r="A96" t="s">
        <v>102</v>
      </c>
      <c r="F96" s="1" t="s">
        <v>408</v>
      </c>
      <c r="G96" t="s">
        <v>409</v>
      </c>
      <c r="H96" t="s">
        <v>1775</v>
      </c>
      <c r="I96" s="1" t="s">
        <v>1147</v>
      </c>
      <c r="J96" t="s">
        <v>1148</v>
      </c>
      <c r="K96" t="s">
        <v>2150</v>
      </c>
      <c r="O96">
        <v>69</v>
      </c>
    </row>
    <row r="97" spans="1:15" x14ac:dyDescent="0.25">
      <c r="A97" t="s">
        <v>103</v>
      </c>
      <c r="F97" s="1" t="s">
        <v>410</v>
      </c>
      <c r="G97" t="s">
        <v>411</v>
      </c>
      <c r="H97" t="s">
        <v>1776</v>
      </c>
      <c r="I97" s="1" t="s">
        <v>1149</v>
      </c>
      <c r="J97" t="s">
        <v>1150</v>
      </c>
      <c r="K97" t="s">
        <v>2151</v>
      </c>
      <c r="O97">
        <v>70</v>
      </c>
    </row>
    <row r="98" spans="1:15" x14ac:dyDescent="0.25">
      <c r="A98" t="s">
        <v>104</v>
      </c>
      <c r="F98" s="1" t="s">
        <v>412</v>
      </c>
      <c r="G98" t="s">
        <v>413</v>
      </c>
      <c r="H98" t="s">
        <v>1777</v>
      </c>
      <c r="I98" s="1" t="s">
        <v>1151</v>
      </c>
      <c r="J98" t="s">
        <v>1152</v>
      </c>
      <c r="K98" t="s">
        <v>2152</v>
      </c>
      <c r="O98">
        <v>71</v>
      </c>
    </row>
    <row r="99" spans="1:15" x14ac:dyDescent="0.25">
      <c r="A99" t="s">
        <v>105</v>
      </c>
      <c r="F99" s="1" t="s">
        <v>414</v>
      </c>
      <c r="G99" t="s">
        <v>415</v>
      </c>
      <c r="H99" t="s">
        <v>1778</v>
      </c>
      <c r="I99" s="1" t="s">
        <v>1153</v>
      </c>
      <c r="J99" t="s">
        <v>1154</v>
      </c>
      <c r="K99" t="s">
        <v>2153</v>
      </c>
      <c r="O99">
        <v>72</v>
      </c>
    </row>
    <row r="100" spans="1:15" x14ac:dyDescent="0.25">
      <c r="A100" t="s">
        <v>106</v>
      </c>
      <c r="F100" s="1" t="s">
        <v>416</v>
      </c>
      <c r="G100" t="s">
        <v>417</v>
      </c>
      <c r="H100" t="s">
        <v>1779</v>
      </c>
      <c r="I100" s="1" t="s">
        <v>1155</v>
      </c>
      <c r="J100" t="s">
        <v>528</v>
      </c>
      <c r="K100" t="s">
        <v>2154</v>
      </c>
      <c r="O100">
        <v>73</v>
      </c>
    </row>
    <row r="101" spans="1:15" x14ac:dyDescent="0.25">
      <c r="A101" t="s">
        <v>107</v>
      </c>
      <c r="F101" s="1" t="s">
        <v>418</v>
      </c>
      <c r="G101" t="s">
        <v>419</v>
      </c>
      <c r="H101" t="s">
        <v>1780</v>
      </c>
      <c r="I101" s="1" t="s">
        <v>1156</v>
      </c>
      <c r="J101" t="s">
        <v>1157</v>
      </c>
      <c r="K101" t="s">
        <v>2155</v>
      </c>
      <c r="O101">
        <v>74</v>
      </c>
    </row>
    <row r="102" spans="1:15" x14ac:dyDescent="0.25">
      <c r="A102" t="s">
        <v>108</v>
      </c>
      <c r="F102" s="1" t="s">
        <v>420</v>
      </c>
      <c r="G102" t="s">
        <v>421</v>
      </c>
      <c r="H102" t="s">
        <v>1781</v>
      </c>
      <c r="I102" s="1" t="s">
        <v>1158</v>
      </c>
      <c r="J102" t="s">
        <v>1159</v>
      </c>
      <c r="K102" t="s">
        <v>2156</v>
      </c>
      <c r="O102">
        <v>75</v>
      </c>
    </row>
    <row r="103" spans="1:15" x14ac:dyDescent="0.25">
      <c r="A103" t="s">
        <v>109</v>
      </c>
      <c r="F103" s="1" t="s">
        <v>422</v>
      </c>
      <c r="G103" t="s">
        <v>423</v>
      </c>
      <c r="H103" t="s">
        <v>1782</v>
      </c>
      <c r="I103" s="1" t="s">
        <v>1160</v>
      </c>
      <c r="J103" t="s">
        <v>1161</v>
      </c>
      <c r="K103" t="s">
        <v>2157</v>
      </c>
      <c r="O103">
        <v>76</v>
      </c>
    </row>
    <row r="104" spans="1:15" x14ac:dyDescent="0.25">
      <c r="A104" t="s">
        <v>110</v>
      </c>
      <c r="F104" s="1" t="s">
        <v>424</v>
      </c>
      <c r="G104" t="s">
        <v>425</v>
      </c>
      <c r="H104" t="s">
        <v>1783</v>
      </c>
      <c r="I104" s="1" t="s">
        <v>1162</v>
      </c>
      <c r="J104" t="s">
        <v>518</v>
      </c>
      <c r="K104" t="s">
        <v>2158</v>
      </c>
      <c r="O104">
        <v>77</v>
      </c>
    </row>
    <row r="105" spans="1:15" x14ac:dyDescent="0.25">
      <c r="A105" t="s">
        <v>111</v>
      </c>
      <c r="F105" s="1" t="s">
        <v>426</v>
      </c>
      <c r="G105" t="s">
        <v>427</v>
      </c>
      <c r="H105" t="s">
        <v>1784</v>
      </c>
      <c r="I105" s="1" t="s">
        <v>1163</v>
      </c>
      <c r="J105" t="s">
        <v>756</v>
      </c>
      <c r="K105" t="s">
        <v>2159</v>
      </c>
      <c r="O105">
        <v>78</v>
      </c>
    </row>
    <row r="106" spans="1:15" x14ac:dyDescent="0.25">
      <c r="A106" t="s">
        <v>112</v>
      </c>
      <c r="F106" s="1" t="s">
        <v>428</v>
      </c>
      <c r="G106" t="s">
        <v>429</v>
      </c>
      <c r="H106" t="s">
        <v>1785</v>
      </c>
      <c r="I106" s="1" t="s">
        <v>1164</v>
      </c>
      <c r="J106" t="s">
        <v>1165</v>
      </c>
      <c r="K106" t="s">
        <v>2160</v>
      </c>
      <c r="O106">
        <v>79</v>
      </c>
    </row>
    <row r="107" spans="1:15" x14ac:dyDescent="0.25">
      <c r="A107" t="s">
        <v>113</v>
      </c>
      <c r="F107" s="1" t="s">
        <v>430</v>
      </c>
      <c r="G107" t="s">
        <v>431</v>
      </c>
      <c r="H107" t="s">
        <v>1786</v>
      </c>
      <c r="I107" s="1" t="s">
        <v>1166</v>
      </c>
      <c r="J107" t="s">
        <v>1167</v>
      </c>
      <c r="K107" t="s">
        <v>2161</v>
      </c>
      <c r="O107">
        <v>80</v>
      </c>
    </row>
    <row r="108" spans="1:15" x14ac:dyDescent="0.25">
      <c r="A108" t="s">
        <v>114</v>
      </c>
      <c r="F108" s="1" t="s">
        <v>432</v>
      </c>
      <c r="G108" t="s">
        <v>433</v>
      </c>
      <c r="H108" t="s">
        <v>1787</v>
      </c>
      <c r="I108" s="1" t="s">
        <v>1168</v>
      </c>
      <c r="J108" t="s">
        <v>1169</v>
      </c>
      <c r="K108" t="s">
        <v>2162</v>
      </c>
      <c r="O108">
        <v>81</v>
      </c>
    </row>
    <row r="109" spans="1:15" x14ac:dyDescent="0.25">
      <c r="A109" t="s">
        <v>115</v>
      </c>
      <c r="F109" s="1" t="s">
        <v>434</v>
      </c>
      <c r="G109" t="s">
        <v>435</v>
      </c>
      <c r="H109" t="s">
        <v>1788</v>
      </c>
      <c r="I109" s="1" t="s">
        <v>1170</v>
      </c>
      <c r="J109" t="s">
        <v>1171</v>
      </c>
      <c r="K109" t="s">
        <v>2163</v>
      </c>
      <c r="O109">
        <v>82</v>
      </c>
    </row>
    <row r="110" spans="1:15" x14ac:dyDescent="0.25">
      <c r="A110" t="s">
        <v>116</v>
      </c>
      <c r="F110" s="1" t="s">
        <v>436</v>
      </c>
      <c r="G110" t="s">
        <v>437</v>
      </c>
      <c r="H110" t="s">
        <v>1789</v>
      </c>
      <c r="I110" s="1" t="s">
        <v>1172</v>
      </c>
      <c r="J110" t="s">
        <v>1173</v>
      </c>
      <c r="K110" t="s">
        <v>2164</v>
      </c>
      <c r="O110">
        <v>83</v>
      </c>
    </row>
    <row r="111" spans="1:15" x14ac:dyDescent="0.25">
      <c r="A111" t="s">
        <v>117</v>
      </c>
      <c r="F111" s="1" t="s">
        <v>438</v>
      </c>
      <c r="G111" t="s">
        <v>439</v>
      </c>
      <c r="H111" t="s">
        <v>1790</v>
      </c>
      <c r="I111" s="1" t="s">
        <v>1174</v>
      </c>
      <c r="J111" t="s">
        <v>1175</v>
      </c>
      <c r="K111" t="s">
        <v>2165</v>
      </c>
      <c r="O111">
        <v>84</v>
      </c>
    </row>
    <row r="112" spans="1:15" x14ac:dyDescent="0.25">
      <c r="A112" t="s">
        <v>118</v>
      </c>
      <c r="F112" s="1" t="s">
        <v>440</v>
      </c>
      <c r="G112" t="s">
        <v>441</v>
      </c>
      <c r="H112" t="s">
        <v>1791</v>
      </c>
      <c r="I112" s="1" t="s">
        <v>1176</v>
      </c>
      <c r="J112" t="s">
        <v>1177</v>
      </c>
      <c r="K112" t="s">
        <v>2166</v>
      </c>
      <c r="O112">
        <v>85</v>
      </c>
    </row>
    <row r="113" spans="1:15" x14ac:dyDescent="0.25">
      <c r="A113" t="s">
        <v>119</v>
      </c>
      <c r="F113" s="1" t="s">
        <v>442</v>
      </c>
      <c r="G113" t="s">
        <v>443</v>
      </c>
      <c r="H113" t="s">
        <v>1792</v>
      </c>
      <c r="I113" s="1" t="s">
        <v>1178</v>
      </c>
      <c r="J113" t="s">
        <v>1179</v>
      </c>
      <c r="K113" t="s">
        <v>2167</v>
      </c>
      <c r="O113">
        <v>86</v>
      </c>
    </row>
    <row r="114" spans="1:15" x14ac:dyDescent="0.25">
      <c r="A114" t="s">
        <v>120</v>
      </c>
      <c r="F114" s="1" t="s">
        <v>444</v>
      </c>
      <c r="G114" t="s">
        <v>445</v>
      </c>
      <c r="H114" t="s">
        <v>1793</v>
      </c>
      <c r="I114" s="1" t="s">
        <v>1180</v>
      </c>
      <c r="J114" t="s">
        <v>1181</v>
      </c>
      <c r="K114" t="s">
        <v>2168</v>
      </c>
      <c r="O114">
        <v>87</v>
      </c>
    </row>
    <row r="115" spans="1:15" x14ac:dyDescent="0.25">
      <c r="A115" t="s">
        <v>121</v>
      </c>
      <c r="F115" s="1" t="s">
        <v>446</v>
      </c>
      <c r="G115" t="s">
        <v>447</v>
      </c>
      <c r="H115" t="s">
        <v>1794</v>
      </c>
      <c r="I115" s="1" t="s">
        <v>1182</v>
      </c>
      <c r="J115" t="s">
        <v>1183</v>
      </c>
      <c r="K115" t="s">
        <v>2169</v>
      </c>
      <c r="O115">
        <v>88</v>
      </c>
    </row>
    <row r="116" spans="1:15" x14ac:dyDescent="0.25">
      <c r="A116" t="s">
        <v>122</v>
      </c>
      <c r="F116" s="1" t="s">
        <v>448</v>
      </c>
      <c r="G116" t="s">
        <v>449</v>
      </c>
      <c r="H116" t="s">
        <v>1795</v>
      </c>
      <c r="I116" s="1" t="s">
        <v>1184</v>
      </c>
      <c r="J116" t="s">
        <v>1185</v>
      </c>
      <c r="K116" t="s">
        <v>2170</v>
      </c>
      <c r="O116">
        <v>89</v>
      </c>
    </row>
    <row r="117" spans="1:15" x14ac:dyDescent="0.25">
      <c r="A117" t="s">
        <v>123</v>
      </c>
      <c r="F117" s="1" t="s">
        <v>450</v>
      </c>
      <c r="G117" t="s">
        <v>451</v>
      </c>
      <c r="H117" t="s">
        <v>1796</v>
      </c>
      <c r="I117" s="1" t="s">
        <v>1186</v>
      </c>
      <c r="J117" t="s">
        <v>1187</v>
      </c>
      <c r="K117" t="s">
        <v>2171</v>
      </c>
      <c r="O117">
        <v>90</v>
      </c>
    </row>
    <row r="118" spans="1:15" x14ac:dyDescent="0.25">
      <c r="A118" t="s">
        <v>124</v>
      </c>
      <c r="F118" s="1" t="s">
        <v>452</v>
      </c>
      <c r="G118" t="s">
        <v>453</v>
      </c>
      <c r="H118" t="s">
        <v>1797</v>
      </c>
      <c r="I118" s="1" t="s">
        <v>1188</v>
      </c>
      <c r="J118" t="s">
        <v>1189</v>
      </c>
      <c r="K118" t="s">
        <v>2172</v>
      </c>
      <c r="O118">
        <v>91</v>
      </c>
    </row>
    <row r="119" spans="1:15" x14ac:dyDescent="0.25">
      <c r="F119" s="1" t="s">
        <v>454</v>
      </c>
      <c r="G119" t="s">
        <v>455</v>
      </c>
      <c r="H119" t="s">
        <v>1798</v>
      </c>
      <c r="I119" s="1" t="s">
        <v>1190</v>
      </c>
      <c r="J119" t="s">
        <v>1191</v>
      </c>
      <c r="K119" t="s">
        <v>2173</v>
      </c>
      <c r="O119">
        <v>92</v>
      </c>
    </row>
    <row r="120" spans="1:15" x14ac:dyDescent="0.25">
      <c r="F120" s="1" t="s">
        <v>456</v>
      </c>
      <c r="G120" t="s">
        <v>457</v>
      </c>
      <c r="H120" t="s">
        <v>1799</v>
      </c>
      <c r="I120" s="1" t="s">
        <v>1192</v>
      </c>
      <c r="J120" t="s">
        <v>1193</v>
      </c>
      <c r="K120" t="s">
        <v>2174</v>
      </c>
      <c r="O120">
        <v>93</v>
      </c>
    </row>
    <row r="121" spans="1:15" x14ac:dyDescent="0.25">
      <c r="F121" s="1" t="s">
        <v>458</v>
      </c>
      <c r="G121" t="s">
        <v>459</v>
      </c>
      <c r="H121" t="s">
        <v>1800</v>
      </c>
      <c r="I121" s="1" t="s">
        <v>1194</v>
      </c>
      <c r="J121" t="s">
        <v>1195</v>
      </c>
      <c r="K121" t="s">
        <v>2175</v>
      </c>
      <c r="O121">
        <v>94</v>
      </c>
    </row>
    <row r="122" spans="1:15" x14ac:dyDescent="0.25">
      <c r="F122" s="1" t="s">
        <v>460</v>
      </c>
      <c r="G122" t="s">
        <v>461</v>
      </c>
      <c r="H122" t="s">
        <v>1801</v>
      </c>
      <c r="I122" s="1" t="s">
        <v>1196</v>
      </c>
      <c r="J122" t="s">
        <v>1197</v>
      </c>
      <c r="K122" t="s">
        <v>2176</v>
      </c>
      <c r="O122">
        <v>95</v>
      </c>
    </row>
    <row r="123" spans="1:15" x14ac:dyDescent="0.25">
      <c r="F123" s="1" t="s">
        <v>462</v>
      </c>
      <c r="G123" t="s">
        <v>463</v>
      </c>
      <c r="H123" t="s">
        <v>1802</v>
      </c>
      <c r="I123" s="1" t="s">
        <v>1198</v>
      </c>
      <c r="J123" t="s">
        <v>1199</v>
      </c>
      <c r="K123" t="s">
        <v>2177</v>
      </c>
      <c r="O123">
        <v>96</v>
      </c>
    </row>
    <row r="124" spans="1:15" x14ac:dyDescent="0.25">
      <c r="F124" s="1" t="s">
        <v>464</v>
      </c>
      <c r="G124" t="s">
        <v>465</v>
      </c>
      <c r="H124" t="s">
        <v>1803</v>
      </c>
      <c r="I124" s="1" t="s">
        <v>1200</v>
      </c>
      <c r="J124" t="s">
        <v>1201</v>
      </c>
      <c r="K124" t="s">
        <v>2178</v>
      </c>
      <c r="O124">
        <v>97</v>
      </c>
    </row>
    <row r="125" spans="1:15" x14ac:dyDescent="0.25">
      <c r="F125" s="1" t="s">
        <v>466</v>
      </c>
      <c r="G125" t="s">
        <v>467</v>
      </c>
      <c r="H125" t="s">
        <v>1804</v>
      </c>
      <c r="I125" s="1" t="s">
        <v>1202</v>
      </c>
      <c r="J125" t="s">
        <v>1203</v>
      </c>
      <c r="K125" t="s">
        <v>2179</v>
      </c>
      <c r="O125">
        <v>98</v>
      </c>
    </row>
    <row r="126" spans="1:15" x14ac:dyDescent="0.25">
      <c r="F126" s="1" t="s">
        <v>468</v>
      </c>
      <c r="G126" t="s">
        <v>469</v>
      </c>
      <c r="H126" t="s">
        <v>1805</v>
      </c>
      <c r="I126" s="1" t="s">
        <v>1204</v>
      </c>
      <c r="J126" t="s">
        <v>1205</v>
      </c>
      <c r="K126" t="s">
        <v>2180</v>
      </c>
      <c r="O126">
        <v>99</v>
      </c>
    </row>
    <row r="127" spans="1:15" x14ac:dyDescent="0.25">
      <c r="F127" s="1" t="s">
        <v>470</v>
      </c>
      <c r="G127" t="s">
        <v>471</v>
      </c>
      <c r="H127" t="s">
        <v>1806</v>
      </c>
      <c r="I127" s="1" t="s">
        <v>1206</v>
      </c>
      <c r="J127" t="s">
        <v>1207</v>
      </c>
      <c r="K127" t="s">
        <v>2181</v>
      </c>
      <c r="O127">
        <v>100</v>
      </c>
    </row>
    <row r="128" spans="1:15" x14ac:dyDescent="0.25">
      <c r="F128" s="1" t="s">
        <v>472</v>
      </c>
      <c r="G128" t="s">
        <v>473</v>
      </c>
      <c r="H128" t="s">
        <v>1807</v>
      </c>
      <c r="I128" s="1" t="s">
        <v>1208</v>
      </c>
      <c r="J128" t="s">
        <v>1209</v>
      </c>
      <c r="K128" t="s">
        <v>2182</v>
      </c>
    </row>
    <row r="129" spans="6:11" x14ac:dyDescent="0.25">
      <c r="F129" s="1" t="s">
        <v>474</v>
      </c>
      <c r="G129" t="s">
        <v>475</v>
      </c>
      <c r="H129" t="s">
        <v>1808</v>
      </c>
      <c r="I129" s="1" t="s">
        <v>1210</v>
      </c>
      <c r="J129" t="s">
        <v>1211</v>
      </c>
      <c r="K129" t="s">
        <v>2183</v>
      </c>
    </row>
    <row r="130" spans="6:11" x14ac:dyDescent="0.25">
      <c r="F130" s="1" t="s">
        <v>476</v>
      </c>
      <c r="G130" t="s">
        <v>477</v>
      </c>
      <c r="H130" t="s">
        <v>1809</v>
      </c>
      <c r="I130" s="1" t="s">
        <v>1212</v>
      </c>
      <c r="J130" t="s">
        <v>1213</v>
      </c>
      <c r="K130" t="s">
        <v>2184</v>
      </c>
    </row>
    <row r="131" spans="6:11" x14ac:dyDescent="0.25">
      <c r="F131" s="1" t="s">
        <v>478</v>
      </c>
      <c r="G131" t="s">
        <v>479</v>
      </c>
      <c r="H131" t="s">
        <v>1810</v>
      </c>
      <c r="I131" s="1" t="s">
        <v>1214</v>
      </c>
      <c r="J131" t="s">
        <v>1215</v>
      </c>
      <c r="K131" t="s">
        <v>2185</v>
      </c>
    </row>
    <row r="132" spans="6:11" x14ac:dyDescent="0.25">
      <c r="F132" s="1" t="s">
        <v>480</v>
      </c>
      <c r="G132" t="s">
        <v>481</v>
      </c>
      <c r="H132" t="s">
        <v>1811</v>
      </c>
      <c r="I132" s="1" t="s">
        <v>1216</v>
      </c>
      <c r="J132" t="s">
        <v>1217</v>
      </c>
      <c r="K132" t="s">
        <v>2186</v>
      </c>
    </row>
    <row r="133" spans="6:11" x14ac:dyDescent="0.25">
      <c r="F133" s="1" t="s">
        <v>482</v>
      </c>
      <c r="G133" t="s">
        <v>483</v>
      </c>
      <c r="H133" t="s">
        <v>1812</v>
      </c>
      <c r="I133" s="1" t="s">
        <v>1218</v>
      </c>
      <c r="J133" t="s">
        <v>1219</v>
      </c>
      <c r="K133" t="s">
        <v>2187</v>
      </c>
    </row>
    <row r="134" spans="6:11" x14ac:dyDescent="0.25">
      <c r="F134" s="1" t="s">
        <v>484</v>
      </c>
      <c r="G134" t="s">
        <v>485</v>
      </c>
      <c r="H134" t="s">
        <v>1813</v>
      </c>
      <c r="I134" s="1" t="s">
        <v>1220</v>
      </c>
      <c r="J134" t="s">
        <v>1221</v>
      </c>
      <c r="K134" t="s">
        <v>2188</v>
      </c>
    </row>
    <row r="135" spans="6:11" x14ac:dyDescent="0.25">
      <c r="F135" s="1" t="s">
        <v>486</v>
      </c>
      <c r="G135" t="s">
        <v>487</v>
      </c>
      <c r="H135" t="s">
        <v>1814</v>
      </c>
      <c r="I135" s="1" t="s">
        <v>1222</v>
      </c>
      <c r="J135" t="s">
        <v>1223</v>
      </c>
      <c r="K135" t="s">
        <v>2189</v>
      </c>
    </row>
    <row r="136" spans="6:11" x14ac:dyDescent="0.25">
      <c r="F136" s="1" t="s">
        <v>488</v>
      </c>
      <c r="G136" t="s">
        <v>489</v>
      </c>
      <c r="H136" t="s">
        <v>1815</v>
      </c>
      <c r="I136" s="1" t="s">
        <v>1224</v>
      </c>
      <c r="J136" t="s">
        <v>1225</v>
      </c>
      <c r="K136" t="s">
        <v>2190</v>
      </c>
    </row>
    <row r="137" spans="6:11" x14ac:dyDescent="0.25">
      <c r="F137" s="1" t="s">
        <v>490</v>
      </c>
      <c r="G137" t="s">
        <v>491</v>
      </c>
      <c r="H137" t="s">
        <v>1816</v>
      </c>
      <c r="I137" s="1" t="s">
        <v>1226</v>
      </c>
      <c r="J137" t="s">
        <v>1227</v>
      </c>
      <c r="K137" t="s">
        <v>2191</v>
      </c>
    </row>
    <row r="138" spans="6:11" x14ac:dyDescent="0.25">
      <c r="F138" s="1" t="s">
        <v>492</v>
      </c>
      <c r="G138" t="s">
        <v>493</v>
      </c>
      <c r="H138" t="s">
        <v>1817</v>
      </c>
      <c r="I138" s="1" t="s">
        <v>1228</v>
      </c>
      <c r="J138" t="s">
        <v>1229</v>
      </c>
      <c r="K138" t="s">
        <v>2192</v>
      </c>
    </row>
    <row r="139" spans="6:11" x14ac:dyDescent="0.25">
      <c r="F139" s="1" t="s">
        <v>494</v>
      </c>
      <c r="G139" t="s">
        <v>495</v>
      </c>
      <c r="H139" t="s">
        <v>1818</v>
      </c>
      <c r="I139" s="1" t="s">
        <v>1230</v>
      </c>
      <c r="J139" t="s">
        <v>1231</v>
      </c>
      <c r="K139" t="s">
        <v>2193</v>
      </c>
    </row>
    <row r="140" spans="6:11" x14ac:dyDescent="0.25">
      <c r="F140" s="1" t="s">
        <v>496</v>
      </c>
      <c r="G140" t="s">
        <v>497</v>
      </c>
      <c r="H140" t="s">
        <v>1819</v>
      </c>
      <c r="I140" s="1" t="s">
        <v>1232</v>
      </c>
      <c r="J140" t="s">
        <v>1233</v>
      </c>
      <c r="K140" t="s">
        <v>2194</v>
      </c>
    </row>
    <row r="141" spans="6:11" x14ac:dyDescent="0.25">
      <c r="F141" s="1" t="s">
        <v>498</v>
      </c>
      <c r="G141" t="s">
        <v>499</v>
      </c>
      <c r="H141" t="s">
        <v>1820</v>
      </c>
      <c r="I141" s="1" t="s">
        <v>1234</v>
      </c>
      <c r="J141" t="s">
        <v>812</v>
      </c>
      <c r="K141" t="s">
        <v>2195</v>
      </c>
    </row>
    <row r="142" spans="6:11" x14ac:dyDescent="0.25">
      <c r="F142" s="1" t="s">
        <v>500</v>
      </c>
      <c r="G142" t="s">
        <v>501</v>
      </c>
      <c r="H142" t="s">
        <v>1821</v>
      </c>
      <c r="I142" s="1" t="s">
        <v>1235</v>
      </c>
      <c r="J142" t="s">
        <v>1236</v>
      </c>
      <c r="K142" t="s">
        <v>2196</v>
      </c>
    </row>
    <row r="143" spans="6:11" x14ac:dyDescent="0.25">
      <c r="F143" s="1" t="s">
        <v>502</v>
      </c>
      <c r="G143" t="s">
        <v>238</v>
      </c>
      <c r="H143" t="s">
        <v>1822</v>
      </c>
      <c r="I143" s="1" t="s">
        <v>1237</v>
      </c>
      <c r="J143" t="s">
        <v>1238</v>
      </c>
      <c r="K143" t="s">
        <v>2197</v>
      </c>
    </row>
    <row r="144" spans="6:11" x14ac:dyDescent="0.25">
      <c r="F144" s="1" t="s">
        <v>503</v>
      </c>
      <c r="G144" t="s">
        <v>504</v>
      </c>
      <c r="H144" t="s">
        <v>1823</v>
      </c>
      <c r="I144" s="1" t="s">
        <v>1239</v>
      </c>
      <c r="J144" t="s">
        <v>1240</v>
      </c>
      <c r="K144" t="s">
        <v>2198</v>
      </c>
    </row>
    <row r="145" spans="6:11" x14ac:dyDescent="0.25">
      <c r="F145" s="1" t="s">
        <v>505</v>
      </c>
      <c r="G145" t="s">
        <v>506</v>
      </c>
      <c r="H145" t="s">
        <v>1824</v>
      </c>
      <c r="I145" s="1" t="s">
        <v>1241</v>
      </c>
      <c r="J145" t="s">
        <v>906</v>
      </c>
      <c r="K145" t="s">
        <v>2199</v>
      </c>
    </row>
    <row r="146" spans="6:11" x14ac:dyDescent="0.25">
      <c r="F146" s="1" t="s">
        <v>507</v>
      </c>
      <c r="G146" t="s">
        <v>508</v>
      </c>
      <c r="H146" t="s">
        <v>1825</v>
      </c>
      <c r="I146" s="1" t="s">
        <v>1242</v>
      </c>
      <c r="J146" t="s">
        <v>1243</v>
      </c>
      <c r="K146" t="s">
        <v>2200</v>
      </c>
    </row>
    <row r="147" spans="6:11" x14ac:dyDescent="0.25">
      <c r="F147" s="1" t="s">
        <v>509</v>
      </c>
      <c r="G147" t="s">
        <v>510</v>
      </c>
      <c r="H147" t="s">
        <v>1826</v>
      </c>
      <c r="I147" s="1" t="s">
        <v>1244</v>
      </c>
      <c r="J147" t="s">
        <v>1245</v>
      </c>
      <c r="K147" t="s">
        <v>2201</v>
      </c>
    </row>
    <row r="148" spans="6:11" x14ac:dyDescent="0.25">
      <c r="F148" s="1" t="s">
        <v>511</v>
      </c>
      <c r="G148" t="s">
        <v>512</v>
      </c>
      <c r="H148" t="s">
        <v>1827</v>
      </c>
      <c r="I148" s="1" t="s">
        <v>1246</v>
      </c>
      <c r="J148" t="s">
        <v>1247</v>
      </c>
      <c r="K148" t="s">
        <v>2202</v>
      </c>
    </row>
    <row r="149" spans="6:11" x14ac:dyDescent="0.25">
      <c r="F149" s="1" t="s">
        <v>513</v>
      </c>
      <c r="G149" t="s">
        <v>514</v>
      </c>
      <c r="H149" t="s">
        <v>1828</v>
      </c>
      <c r="I149" s="1" t="s">
        <v>1248</v>
      </c>
      <c r="J149" t="s">
        <v>1249</v>
      </c>
      <c r="K149" t="s">
        <v>2203</v>
      </c>
    </row>
    <row r="150" spans="6:11" x14ac:dyDescent="0.25">
      <c r="F150" s="1" t="s">
        <v>515</v>
      </c>
      <c r="G150" t="s">
        <v>516</v>
      </c>
      <c r="H150" t="s">
        <v>1829</v>
      </c>
      <c r="I150" s="1" t="s">
        <v>1250</v>
      </c>
      <c r="J150" t="s">
        <v>1251</v>
      </c>
      <c r="K150" t="s">
        <v>2204</v>
      </c>
    </row>
    <row r="151" spans="6:11" x14ac:dyDescent="0.25">
      <c r="F151" s="1" t="s">
        <v>517</v>
      </c>
      <c r="G151" t="s">
        <v>518</v>
      </c>
      <c r="H151" t="s">
        <v>1830</v>
      </c>
      <c r="I151" s="1" t="s">
        <v>1252</v>
      </c>
      <c r="J151" t="s">
        <v>1253</v>
      </c>
      <c r="K151" t="s">
        <v>2205</v>
      </c>
    </row>
    <row r="152" spans="6:11" x14ac:dyDescent="0.25">
      <c r="F152" s="1" t="s">
        <v>519</v>
      </c>
      <c r="G152" t="s">
        <v>520</v>
      </c>
      <c r="H152" t="s">
        <v>1831</v>
      </c>
      <c r="I152" s="1" t="s">
        <v>1254</v>
      </c>
      <c r="J152" t="s">
        <v>1255</v>
      </c>
      <c r="K152" t="s">
        <v>2206</v>
      </c>
    </row>
    <row r="153" spans="6:11" x14ac:dyDescent="0.25">
      <c r="F153" s="1" t="s">
        <v>521</v>
      </c>
      <c r="G153" t="s">
        <v>522</v>
      </c>
      <c r="H153" t="s">
        <v>1832</v>
      </c>
      <c r="I153" s="1" t="s">
        <v>1256</v>
      </c>
      <c r="J153" t="s">
        <v>1257</v>
      </c>
      <c r="K153" t="s">
        <v>2207</v>
      </c>
    </row>
    <row r="154" spans="6:11" x14ac:dyDescent="0.25">
      <c r="F154" s="1" t="s">
        <v>523</v>
      </c>
      <c r="G154" t="s">
        <v>524</v>
      </c>
      <c r="H154" t="s">
        <v>1833</v>
      </c>
      <c r="I154" s="1" t="s">
        <v>1258</v>
      </c>
      <c r="J154" t="s">
        <v>1259</v>
      </c>
      <c r="K154" t="s">
        <v>2208</v>
      </c>
    </row>
    <row r="155" spans="6:11" x14ac:dyDescent="0.25">
      <c r="F155" s="1" t="s">
        <v>525</v>
      </c>
      <c r="G155" t="s">
        <v>526</v>
      </c>
      <c r="H155" t="s">
        <v>1834</v>
      </c>
      <c r="I155" s="1" t="s">
        <v>1260</v>
      </c>
      <c r="J155" t="s">
        <v>1261</v>
      </c>
      <c r="K155" t="s">
        <v>2209</v>
      </c>
    </row>
    <row r="156" spans="6:11" x14ac:dyDescent="0.25">
      <c r="F156" s="1" t="s">
        <v>527</v>
      </c>
      <c r="G156" t="s">
        <v>528</v>
      </c>
      <c r="H156" t="s">
        <v>1835</v>
      </c>
      <c r="I156" s="1" t="s">
        <v>1262</v>
      </c>
      <c r="J156" t="s">
        <v>1263</v>
      </c>
      <c r="K156" t="s">
        <v>2210</v>
      </c>
    </row>
    <row r="157" spans="6:11" x14ac:dyDescent="0.25">
      <c r="F157" s="1" t="s">
        <v>529</v>
      </c>
      <c r="G157" t="s">
        <v>530</v>
      </c>
      <c r="H157" t="s">
        <v>1836</v>
      </c>
      <c r="I157" s="1" t="s">
        <v>1264</v>
      </c>
      <c r="J157" t="s">
        <v>1265</v>
      </c>
      <c r="K157" t="s">
        <v>2211</v>
      </c>
    </row>
    <row r="158" spans="6:11" x14ac:dyDescent="0.25">
      <c r="F158" s="1" t="s">
        <v>531</v>
      </c>
      <c r="G158" t="s">
        <v>532</v>
      </c>
      <c r="H158" t="s">
        <v>1837</v>
      </c>
      <c r="I158" s="1" t="s">
        <v>1266</v>
      </c>
      <c r="J158" t="s">
        <v>1267</v>
      </c>
      <c r="K158" t="s">
        <v>2212</v>
      </c>
    </row>
    <row r="159" spans="6:11" x14ac:dyDescent="0.25">
      <c r="F159" s="1" t="s">
        <v>533</v>
      </c>
      <c r="G159" t="s">
        <v>534</v>
      </c>
      <c r="H159" t="s">
        <v>1838</v>
      </c>
      <c r="I159" s="1" t="s">
        <v>1268</v>
      </c>
      <c r="J159" t="s">
        <v>1269</v>
      </c>
      <c r="K159" t="s">
        <v>2213</v>
      </c>
    </row>
    <row r="160" spans="6:11" x14ac:dyDescent="0.25">
      <c r="F160" s="1" t="s">
        <v>535</v>
      </c>
      <c r="G160" t="s">
        <v>536</v>
      </c>
      <c r="H160" t="s">
        <v>1839</v>
      </c>
      <c r="I160" s="1" t="s">
        <v>1270</v>
      </c>
      <c r="J160" t="s">
        <v>1271</v>
      </c>
      <c r="K160" t="s">
        <v>2214</v>
      </c>
    </row>
    <row r="161" spans="6:11" x14ac:dyDescent="0.25">
      <c r="F161" s="1" t="s">
        <v>537</v>
      </c>
      <c r="G161" t="s">
        <v>538</v>
      </c>
      <c r="H161" t="s">
        <v>1840</v>
      </c>
      <c r="I161" s="1" t="s">
        <v>1272</v>
      </c>
      <c r="J161" t="s">
        <v>1273</v>
      </c>
      <c r="K161" t="s">
        <v>2215</v>
      </c>
    </row>
    <row r="162" spans="6:11" x14ac:dyDescent="0.25">
      <c r="F162" s="1" t="s">
        <v>539</v>
      </c>
      <c r="G162" t="s">
        <v>540</v>
      </c>
      <c r="H162" t="s">
        <v>1841</v>
      </c>
      <c r="I162" s="1" t="s">
        <v>1274</v>
      </c>
      <c r="J162" t="s">
        <v>1275</v>
      </c>
      <c r="K162" t="s">
        <v>2216</v>
      </c>
    </row>
    <row r="163" spans="6:11" x14ac:dyDescent="0.25">
      <c r="F163" s="1" t="s">
        <v>541</v>
      </c>
      <c r="G163" t="s">
        <v>542</v>
      </c>
      <c r="H163" t="s">
        <v>1842</v>
      </c>
      <c r="I163" s="1" t="s">
        <v>1276</v>
      </c>
      <c r="J163" t="s">
        <v>1277</v>
      </c>
      <c r="K163" t="s">
        <v>2217</v>
      </c>
    </row>
    <row r="164" spans="6:11" x14ac:dyDescent="0.25">
      <c r="F164" s="1" t="s">
        <v>543</v>
      </c>
      <c r="G164" t="s">
        <v>544</v>
      </c>
      <c r="H164" t="s">
        <v>1843</v>
      </c>
      <c r="I164" s="1" t="s">
        <v>1278</v>
      </c>
      <c r="J164" t="s">
        <v>1279</v>
      </c>
      <c r="K164" t="s">
        <v>2218</v>
      </c>
    </row>
    <row r="165" spans="6:11" x14ac:dyDescent="0.25">
      <c r="F165" s="1" t="s">
        <v>545</v>
      </c>
      <c r="G165" t="s">
        <v>546</v>
      </c>
      <c r="H165" t="s">
        <v>1844</v>
      </c>
      <c r="I165" s="1" t="s">
        <v>1280</v>
      </c>
      <c r="J165" t="s">
        <v>1281</v>
      </c>
      <c r="K165" t="s">
        <v>2219</v>
      </c>
    </row>
    <row r="166" spans="6:11" x14ac:dyDescent="0.25">
      <c r="F166" s="1" t="s">
        <v>547</v>
      </c>
      <c r="G166" t="s">
        <v>548</v>
      </c>
      <c r="H166" t="s">
        <v>1845</v>
      </c>
      <c r="I166" s="1" t="s">
        <v>1282</v>
      </c>
      <c r="J166" t="s">
        <v>1283</v>
      </c>
      <c r="K166" t="s">
        <v>2220</v>
      </c>
    </row>
    <row r="167" spans="6:11" x14ac:dyDescent="0.25">
      <c r="F167" s="1" t="s">
        <v>549</v>
      </c>
      <c r="G167" t="s">
        <v>550</v>
      </c>
      <c r="H167" t="s">
        <v>1846</v>
      </c>
      <c r="I167" s="1" t="s">
        <v>1284</v>
      </c>
      <c r="J167" t="s">
        <v>1285</v>
      </c>
      <c r="K167" t="s">
        <v>2221</v>
      </c>
    </row>
    <row r="168" spans="6:11" x14ac:dyDescent="0.25">
      <c r="F168" s="1" t="s">
        <v>551</v>
      </c>
      <c r="G168" t="s">
        <v>552</v>
      </c>
      <c r="H168" t="s">
        <v>1847</v>
      </c>
      <c r="I168" s="1" t="s">
        <v>1286</v>
      </c>
      <c r="J168" t="s">
        <v>1287</v>
      </c>
      <c r="K168" t="s">
        <v>2222</v>
      </c>
    </row>
    <row r="169" spans="6:11" x14ac:dyDescent="0.25">
      <c r="F169" s="1" t="s">
        <v>553</v>
      </c>
      <c r="G169" t="s">
        <v>554</v>
      </c>
      <c r="H169" t="s">
        <v>1848</v>
      </c>
      <c r="I169" s="1" t="s">
        <v>1288</v>
      </c>
      <c r="J169" t="s">
        <v>1289</v>
      </c>
      <c r="K169" t="s">
        <v>2223</v>
      </c>
    </row>
    <row r="170" spans="6:11" x14ac:dyDescent="0.25">
      <c r="F170" s="1" t="s">
        <v>555</v>
      </c>
      <c r="G170" t="s">
        <v>556</v>
      </c>
      <c r="H170" t="s">
        <v>1849</v>
      </c>
      <c r="I170" s="1" t="s">
        <v>1290</v>
      </c>
      <c r="J170" t="s">
        <v>1291</v>
      </c>
      <c r="K170" t="s">
        <v>2224</v>
      </c>
    </row>
    <row r="171" spans="6:11" x14ac:dyDescent="0.25">
      <c r="F171" s="1" t="s">
        <v>557</v>
      </c>
      <c r="G171" t="s">
        <v>558</v>
      </c>
      <c r="H171" t="s">
        <v>1850</v>
      </c>
      <c r="I171" s="1" t="s">
        <v>1292</v>
      </c>
      <c r="J171" t="s">
        <v>1293</v>
      </c>
      <c r="K171" t="s">
        <v>2225</v>
      </c>
    </row>
    <row r="172" spans="6:11" x14ac:dyDescent="0.25">
      <c r="F172" s="1" t="s">
        <v>559</v>
      </c>
      <c r="G172" t="s">
        <v>560</v>
      </c>
      <c r="H172" t="s">
        <v>1851</v>
      </c>
      <c r="I172" s="1" t="s">
        <v>1294</v>
      </c>
      <c r="J172" t="s">
        <v>1295</v>
      </c>
      <c r="K172" t="s">
        <v>2226</v>
      </c>
    </row>
    <row r="173" spans="6:11" x14ac:dyDescent="0.25">
      <c r="F173" s="1" t="s">
        <v>561</v>
      </c>
      <c r="G173" t="s">
        <v>562</v>
      </c>
      <c r="H173" t="s">
        <v>1852</v>
      </c>
      <c r="I173" s="1" t="s">
        <v>1296</v>
      </c>
      <c r="J173" t="s">
        <v>1297</v>
      </c>
      <c r="K173" t="s">
        <v>2227</v>
      </c>
    </row>
    <row r="174" spans="6:11" x14ac:dyDescent="0.25">
      <c r="F174" s="1" t="s">
        <v>563</v>
      </c>
      <c r="G174" t="s">
        <v>564</v>
      </c>
      <c r="H174" t="s">
        <v>1853</v>
      </c>
      <c r="I174" s="1" t="s">
        <v>1298</v>
      </c>
      <c r="J174" t="s">
        <v>1299</v>
      </c>
      <c r="K174" t="s">
        <v>2228</v>
      </c>
    </row>
    <row r="175" spans="6:11" x14ac:dyDescent="0.25">
      <c r="F175" s="1" t="s">
        <v>565</v>
      </c>
      <c r="G175" t="s">
        <v>566</v>
      </c>
      <c r="H175" t="s">
        <v>1854</v>
      </c>
      <c r="I175" s="1" t="s">
        <v>1300</v>
      </c>
      <c r="J175" t="s">
        <v>1301</v>
      </c>
      <c r="K175" t="s">
        <v>2229</v>
      </c>
    </row>
    <row r="176" spans="6:11" x14ac:dyDescent="0.25">
      <c r="F176" s="1" t="s">
        <v>567</v>
      </c>
      <c r="G176" t="s">
        <v>568</v>
      </c>
      <c r="H176" t="s">
        <v>1855</v>
      </c>
      <c r="I176" s="1" t="s">
        <v>1302</v>
      </c>
      <c r="J176" t="s">
        <v>1303</v>
      </c>
      <c r="K176" t="s">
        <v>2230</v>
      </c>
    </row>
    <row r="177" spans="6:11" x14ac:dyDescent="0.25">
      <c r="F177" s="1" t="s">
        <v>569</v>
      </c>
      <c r="G177" t="s">
        <v>570</v>
      </c>
      <c r="H177" t="s">
        <v>1856</v>
      </c>
      <c r="I177" s="1" t="s">
        <v>1304</v>
      </c>
      <c r="J177" t="s">
        <v>1305</v>
      </c>
      <c r="K177" t="s">
        <v>2231</v>
      </c>
    </row>
    <row r="178" spans="6:11" x14ac:dyDescent="0.25">
      <c r="F178" s="1" t="s">
        <v>571</v>
      </c>
      <c r="G178" t="s">
        <v>572</v>
      </c>
      <c r="H178" t="s">
        <v>1857</v>
      </c>
      <c r="I178" s="1" t="s">
        <v>1306</v>
      </c>
      <c r="J178" t="s">
        <v>1307</v>
      </c>
      <c r="K178" t="s">
        <v>2232</v>
      </c>
    </row>
    <row r="179" spans="6:11" x14ac:dyDescent="0.25">
      <c r="F179" s="1" t="s">
        <v>573</v>
      </c>
      <c r="G179" t="s">
        <v>574</v>
      </c>
      <c r="H179" t="s">
        <v>1858</v>
      </c>
      <c r="I179" s="1" t="s">
        <v>1308</v>
      </c>
      <c r="J179" t="s">
        <v>1309</v>
      </c>
      <c r="K179" t="s">
        <v>2233</v>
      </c>
    </row>
    <row r="180" spans="6:11" x14ac:dyDescent="0.25">
      <c r="F180" s="1" t="s">
        <v>575</v>
      </c>
      <c r="G180" t="s">
        <v>576</v>
      </c>
      <c r="H180" t="s">
        <v>1859</v>
      </c>
      <c r="I180" s="1" t="s">
        <v>1310</v>
      </c>
      <c r="J180" t="s">
        <v>1311</v>
      </c>
      <c r="K180" t="s">
        <v>2234</v>
      </c>
    </row>
    <row r="181" spans="6:11" x14ac:dyDescent="0.25">
      <c r="F181" s="1" t="s">
        <v>577</v>
      </c>
      <c r="G181" t="s">
        <v>578</v>
      </c>
      <c r="H181" t="s">
        <v>1860</v>
      </c>
      <c r="I181" s="1" t="s">
        <v>1312</v>
      </c>
      <c r="J181" t="s">
        <v>1313</v>
      </c>
      <c r="K181" t="s">
        <v>2235</v>
      </c>
    </row>
    <row r="182" spans="6:11" x14ac:dyDescent="0.25">
      <c r="F182" s="1" t="s">
        <v>579</v>
      </c>
      <c r="G182" t="s">
        <v>580</v>
      </c>
      <c r="H182" t="s">
        <v>1861</v>
      </c>
      <c r="I182" s="1" t="s">
        <v>1314</v>
      </c>
      <c r="J182" t="s">
        <v>1315</v>
      </c>
      <c r="K182" t="s">
        <v>2236</v>
      </c>
    </row>
    <row r="183" spans="6:11" x14ac:dyDescent="0.25">
      <c r="F183" s="1" t="s">
        <v>581</v>
      </c>
      <c r="G183" t="s">
        <v>582</v>
      </c>
      <c r="H183" t="s">
        <v>1862</v>
      </c>
      <c r="I183" s="1" t="s">
        <v>1316</v>
      </c>
      <c r="J183" t="s">
        <v>1317</v>
      </c>
      <c r="K183" t="s">
        <v>2237</v>
      </c>
    </row>
    <row r="184" spans="6:11" x14ac:dyDescent="0.25">
      <c r="F184" s="1" t="s">
        <v>583</v>
      </c>
      <c r="G184" t="s">
        <v>584</v>
      </c>
      <c r="H184" t="s">
        <v>1863</v>
      </c>
      <c r="I184" s="1" t="s">
        <v>1318</v>
      </c>
      <c r="J184" t="s">
        <v>1319</v>
      </c>
      <c r="K184" t="s">
        <v>2238</v>
      </c>
    </row>
    <row r="185" spans="6:11" x14ac:dyDescent="0.25">
      <c r="F185" s="1" t="s">
        <v>585</v>
      </c>
      <c r="G185" t="s">
        <v>586</v>
      </c>
      <c r="H185" t="s">
        <v>1864</v>
      </c>
      <c r="I185" s="1" t="s">
        <v>1320</v>
      </c>
      <c r="J185" t="s">
        <v>1321</v>
      </c>
      <c r="K185" t="s">
        <v>2239</v>
      </c>
    </row>
    <row r="186" spans="6:11" x14ac:dyDescent="0.25">
      <c r="F186" s="1" t="s">
        <v>587</v>
      </c>
      <c r="G186" t="s">
        <v>588</v>
      </c>
      <c r="H186" t="s">
        <v>1865</v>
      </c>
      <c r="I186" s="1" t="s">
        <v>1322</v>
      </c>
      <c r="J186" t="s">
        <v>1323</v>
      </c>
      <c r="K186" t="s">
        <v>2240</v>
      </c>
    </row>
    <row r="187" spans="6:11" x14ac:dyDescent="0.25">
      <c r="F187" s="1" t="s">
        <v>589</v>
      </c>
      <c r="G187" t="s">
        <v>590</v>
      </c>
      <c r="H187" t="s">
        <v>1866</v>
      </c>
      <c r="I187" s="1" t="s">
        <v>1324</v>
      </c>
      <c r="J187" t="s">
        <v>1325</v>
      </c>
      <c r="K187" t="s">
        <v>2241</v>
      </c>
    </row>
    <row r="188" spans="6:11" x14ac:dyDescent="0.25">
      <c r="F188" s="1" t="s">
        <v>591</v>
      </c>
      <c r="G188" t="s">
        <v>592</v>
      </c>
      <c r="H188" t="s">
        <v>1867</v>
      </c>
      <c r="I188" s="1" t="s">
        <v>1326</v>
      </c>
      <c r="J188" t="s">
        <v>1327</v>
      </c>
      <c r="K188" t="s">
        <v>2242</v>
      </c>
    </row>
    <row r="189" spans="6:11" x14ac:dyDescent="0.25">
      <c r="F189" s="1" t="s">
        <v>593</v>
      </c>
      <c r="G189" t="s">
        <v>594</v>
      </c>
      <c r="H189" t="s">
        <v>1868</v>
      </c>
      <c r="I189" s="1" t="s">
        <v>1328</v>
      </c>
      <c r="J189" t="s">
        <v>1329</v>
      </c>
      <c r="K189" t="s">
        <v>2243</v>
      </c>
    </row>
    <row r="190" spans="6:11" x14ac:dyDescent="0.25">
      <c r="F190" s="1" t="s">
        <v>595</v>
      </c>
      <c r="G190" t="s">
        <v>596</v>
      </c>
      <c r="H190" t="s">
        <v>1869</v>
      </c>
      <c r="I190" s="1" t="s">
        <v>1330</v>
      </c>
      <c r="J190" t="s">
        <v>1331</v>
      </c>
      <c r="K190" t="s">
        <v>2244</v>
      </c>
    </row>
    <row r="191" spans="6:11" x14ac:dyDescent="0.25">
      <c r="F191" s="1" t="s">
        <v>597</v>
      </c>
      <c r="G191" t="s">
        <v>598</v>
      </c>
      <c r="H191" t="s">
        <v>1870</v>
      </c>
      <c r="I191" s="1" t="s">
        <v>1332</v>
      </c>
      <c r="J191" t="s">
        <v>1333</v>
      </c>
      <c r="K191" t="s">
        <v>2245</v>
      </c>
    </row>
    <row r="192" spans="6:11" x14ac:dyDescent="0.25">
      <c r="F192" s="1" t="s">
        <v>599</v>
      </c>
      <c r="G192" t="s">
        <v>600</v>
      </c>
      <c r="H192" t="s">
        <v>1871</v>
      </c>
      <c r="I192" s="1" t="s">
        <v>1334</v>
      </c>
      <c r="J192" t="s">
        <v>1335</v>
      </c>
      <c r="K192" t="s">
        <v>2246</v>
      </c>
    </row>
    <row r="193" spans="6:11" x14ac:dyDescent="0.25">
      <c r="F193" s="1" t="s">
        <v>601</v>
      </c>
      <c r="G193" t="s">
        <v>602</v>
      </c>
      <c r="H193" t="s">
        <v>1872</v>
      </c>
      <c r="I193" s="1" t="s">
        <v>1336</v>
      </c>
      <c r="J193" t="s">
        <v>1337</v>
      </c>
      <c r="K193" t="s">
        <v>2247</v>
      </c>
    </row>
    <row r="194" spans="6:11" x14ac:dyDescent="0.25">
      <c r="F194" s="1" t="s">
        <v>603</v>
      </c>
      <c r="G194" t="s">
        <v>604</v>
      </c>
      <c r="H194" t="s">
        <v>1873</v>
      </c>
      <c r="I194" s="1" t="s">
        <v>1338</v>
      </c>
      <c r="J194" t="s">
        <v>1339</v>
      </c>
      <c r="K194" t="s">
        <v>2248</v>
      </c>
    </row>
    <row r="195" spans="6:11" x14ac:dyDescent="0.25">
      <c r="F195" s="1" t="s">
        <v>605</v>
      </c>
      <c r="G195" t="s">
        <v>606</v>
      </c>
      <c r="H195" t="s">
        <v>1874</v>
      </c>
      <c r="I195" s="1" t="s">
        <v>1340</v>
      </c>
      <c r="J195" t="s">
        <v>1341</v>
      </c>
      <c r="K195" t="s">
        <v>2249</v>
      </c>
    </row>
    <row r="196" spans="6:11" x14ac:dyDescent="0.25">
      <c r="F196" s="1" t="s">
        <v>607</v>
      </c>
      <c r="G196" t="s">
        <v>451</v>
      </c>
      <c r="H196" t="s">
        <v>1875</v>
      </c>
      <c r="I196" s="1" t="s">
        <v>1342</v>
      </c>
      <c r="J196" t="s">
        <v>1343</v>
      </c>
      <c r="K196" t="s">
        <v>2250</v>
      </c>
    </row>
    <row r="197" spans="6:11" x14ac:dyDescent="0.25">
      <c r="F197" s="1" t="s">
        <v>608</v>
      </c>
      <c r="G197" t="s">
        <v>564</v>
      </c>
      <c r="H197" t="s">
        <v>1876</v>
      </c>
      <c r="I197" s="1" t="s">
        <v>1344</v>
      </c>
      <c r="J197" t="s">
        <v>1345</v>
      </c>
      <c r="K197" t="s">
        <v>2251</v>
      </c>
    </row>
    <row r="198" spans="6:11" x14ac:dyDescent="0.25">
      <c r="F198" s="1" t="s">
        <v>609</v>
      </c>
      <c r="G198" t="s">
        <v>610</v>
      </c>
      <c r="H198" t="s">
        <v>1877</v>
      </c>
      <c r="I198" s="1" t="s">
        <v>1346</v>
      </c>
      <c r="J198" t="s">
        <v>1347</v>
      </c>
      <c r="K198" t="s">
        <v>2252</v>
      </c>
    </row>
    <row r="199" spans="6:11" x14ac:dyDescent="0.25">
      <c r="F199" s="1" t="s">
        <v>611</v>
      </c>
      <c r="G199" t="s">
        <v>612</v>
      </c>
      <c r="H199" t="s">
        <v>1878</v>
      </c>
      <c r="I199" s="1" t="s">
        <v>1348</v>
      </c>
      <c r="J199" t="s">
        <v>1349</v>
      </c>
      <c r="K199" t="s">
        <v>2253</v>
      </c>
    </row>
    <row r="200" spans="6:11" x14ac:dyDescent="0.25">
      <c r="F200" s="1" t="s">
        <v>613</v>
      </c>
      <c r="G200" t="s">
        <v>614</v>
      </c>
      <c r="H200" t="s">
        <v>1879</v>
      </c>
      <c r="I200" s="1" t="s">
        <v>1350</v>
      </c>
      <c r="J200" t="s">
        <v>1351</v>
      </c>
      <c r="K200" t="s">
        <v>2254</v>
      </c>
    </row>
    <row r="201" spans="6:11" x14ac:dyDescent="0.25">
      <c r="F201" s="1" t="s">
        <v>615</v>
      </c>
      <c r="G201" t="s">
        <v>616</v>
      </c>
      <c r="H201" t="s">
        <v>1880</v>
      </c>
      <c r="I201" s="1" t="s">
        <v>1352</v>
      </c>
      <c r="J201" t="s">
        <v>1353</v>
      </c>
      <c r="K201" t="s">
        <v>2255</v>
      </c>
    </row>
    <row r="202" spans="6:11" x14ac:dyDescent="0.25">
      <c r="F202" s="1" t="s">
        <v>617</v>
      </c>
      <c r="G202" t="s">
        <v>618</v>
      </c>
      <c r="H202" t="s">
        <v>1881</v>
      </c>
      <c r="I202" s="1" t="s">
        <v>1354</v>
      </c>
      <c r="J202" t="s">
        <v>1355</v>
      </c>
      <c r="K202" t="s">
        <v>2256</v>
      </c>
    </row>
    <row r="203" spans="6:11" x14ac:dyDescent="0.25">
      <c r="F203" s="1" t="s">
        <v>619</v>
      </c>
      <c r="G203" t="s">
        <v>620</v>
      </c>
      <c r="H203" t="s">
        <v>1882</v>
      </c>
      <c r="I203" s="1" t="s">
        <v>1356</v>
      </c>
      <c r="J203" t="s">
        <v>1357</v>
      </c>
      <c r="K203" t="s">
        <v>2257</v>
      </c>
    </row>
    <row r="204" spans="6:11" x14ac:dyDescent="0.25">
      <c r="F204" s="1" t="s">
        <v>621</v>
      </c>
      <c r="G204" t="s">
        <v>622</v>
      </c>
      <c r="H204" t="s">
        <v>1883</v>
      </c>
      <c r="I204" s="1" t="s">
        <v>1358</v>
      </c>
      <c r="J204" t="s">
        <v>1359</v>
      </c>
      <c r="K204" t="s">
        <v>2258</v>
      </c>
    </row>
    <row r="205" spans="6:11" x14ac:dyDescent="0.25">
      <c r="F205" s="1" t="s">
        <v>623</v>
      </c>
      <c r="G205" t="s">
        <v>624</v>
      </c>
      <c r="H205" t="s">
        <v>1884</v>
      </c>
      <c r="I205" s="1" t="s">
        <v>1360</v>
      </c>
      <c r="J205" t="s">
        <v>1361</v>
      </c>
      <c r="K205" t="s">
        <v>2259</v>
      </c>
    </row>
    <row r="206" spans="6:11" x14ac:dyDescent="0.25">
      <c r="F206" s="1" t="s">
        <v>625</v>
      </c>
      <c r="G206" t="s">
        <v>626</v>
      </c>
      <c r="H206" t="s">
        <v>1885</v>
      </c>
      <c r="I206" s="1" t="s">
        <v>1362</v>
      </c>
      <c r="J206" t="s">
        <v>1363</v>
      </c>
      <c r="K206" t="s">
        <v>2260</v>
      </c>
    </row>
    <row r="207" spans="6:11" x14ac:dyDescent="0.25">
      <c r="F207" s="1" t="s">
        <v>627</v>
      </c>
      <c r="G207" t="s">
        <v>628</v>
      </c>
      <c r="H207" t="s">
        <v>1886</v>
      </c>
      <c r="I207" s="1" t="s">
        <v>1364</v>
      </c>
      <c r="J207" t="s">
        <v>1365</v>
      </c>
      <c r="K207" t="s">
        <v>2261</v>
      </c>
    </row>
    <row r="208" spans="6:11" x14ac:dyDescent="0.25">
      <c r="F208" s="1" t="s">
        <v>629</v>
      </c>
      <c r="G208" t="s">
        <v>630</v>
      </c>
      <c r="H208" t="s">
        <v>1887</v>
      </c>
      <c r="I208" s="1" t="s">
        <v>1364</v>
      </c>
      <c r="J208" t="s">
        <v>1366</v>
      </c>
      <c r="K208" t="s">
        <v>2262</v>
      </c>
    </row>
    <row r="209" spans="6:11" x14ac:dyDescent="0.25">
      <c r="F209" s="1" t="s">
        <v>631</v>
      </c>
      <c r="G209" t="s">
        <v>632</v>
      </c>
      <c r="H209" t="s">
        <v>1888</v>
      </c>
      <c r="I209" s="1" t="s">
        <v>1367</v>
      </c>
      <c r="J209" t="s">
        <v>1368</v>
      </c>
      <c r="K209" t="s">
        <v>2263</v>
      </c>
    </row>
    <row r="210" spans="6:11" x14ac:dyDescent="0.25">
      <c r="F210" s="1" t="s">
        <v>633</v>
      </c>
      <c r="G210" t="s">
        <v>634</v>
      </c>
      <c r="H210" t="s">
        <v>1889</v>
      </c>
      <c r="I210" s="1" t="s">
        <v>1369</v>
      </c>
      <c r="J210" t="s">
        <v>1370</v>
      </c>
      <c r="K210" t="s">
        <v>2264</v>
      </c>
    </row>
    <row r="211" spans="6:11" x14ac:dyDescent="0.25">
      <c r="F211" s="1" t="s">
        <v>635</v>
      </c>
      <c r="G211" t="s">
        <v>636</v>
      </c>
      <c r="H211" t="s">
        <v>1890</v>
      </c>
      <c r="I211" s="1" t="s">
        <v>1371</v>
      </c>
      <c r="J211" t="s">
        <v>1372</v>
      </c>
      <c r="K211" t="s">
        <v>2265</v>
      </c>
    </row>
    <row r="212" spans="6:11" x14ac:dyDescent="0.25">
      <c r="F212" s="1" t="s">
        <v>637</v>
      </c>
      <c r="G212" t="s">
        <v>638</v>
      </c>
      <c r="H212" t="s">
        <v>1891</v>
      </c>
      <c r="I212" s="1" t="s">
        <v>1373</v>
      </c>
      <c r="J212" t="s">
        <v>1374</v>
      </c>
      <c r="K212" t="s">
        <v>2266</v>
      </c>
    </row>
    <row r="213" spans="6:11" x14ac:dyDescent="0.25">
      <c r="F213" s="1" t="s">
        <v>639</v>
      </c>
      <c r="G213" t="s">
        <v>640</v>
      </c>
      <c r="H213" t="s">
        <v>1892</v>
      </c>
      <c r="I213" s="1" t="s">
        <v>1375</v>
      </c>
      <c r="J213" t="s">
        <v>1376</v>
      </c>
      <c r="K213" t="s">
        <v>2267</v>
      </c>
    </row>
    <row r="214" spans="6:11" x14ac:dyDescent="0.25">
      <c r="F214" s="1" t="s">
        <v>641</v>
      </c>
      <c r="G214" t="s">
        <v>642</v>
      </c>
      <c r="H214" t="s">
        <v>1893</v>
      </c>
      <c r="I214" s="1" t="s">
        <v>1377</v>
      </c>
      <c r="J214" t="s">
        <v>1378</v>
      </c>
      <c r="K214" t="s">
        <v>2268</v>
      </c>
    </row>
    <row r="215" spans="6:11" x14ac:dyDescent="0.25">
      <c r="F215" s="1" t="s">
        <v>643</v>
      </c>
      <c r="G215" t="s">
        <v>644</v>
      </c>
      <c r="H215" t="s">
        <v>1894</v>
      </c>
      <c r="I215" s="1" t="s">
        <v>1379</v>
      </c>
      <c r="J215" t="s">
        <v>1380</v>
      </c>
      <c r="K215" t="s">
        <v>2269</v>
      </c>
    </row>
    <row r="216" spans="6:11" x14ac:dyDescent="0.25">
      <c r="F216" s="1" t="s">
        <v>645</v>
      </c>
      <c r="G216" t="s">
        <v>646</v>
      </c>
      <c r="H216" t="s">
        <v>1895</v>
      </c>
      <c r="I216" s="1" t="s">
        <v>1381</v>
      </c>
      <c r="J216" t="s">
        <v>1382</v>
      </c>
      <c r="K216" t="s">
        <v>2270</v>
      </c>
    </row>
    <row r="217" spans="6:11" x14ac:dyDescent="0.25">
      <c r="F217" s="1" t="s">
        <v>647</v>
      </c>
      <c r="G217" t="s">
        <v>648</v>
      </c>
      <c r="H217" t="s">
        <v>1896</v>
      </c>
      <c r="I217" s="1" t="s">
        <v>1383</v>
      </c>
      <c r="J217" t="s">
        <v>1384</v>
      </c>
      <c r="K217" t="s">
        <v>2271</v>
      </c>
    </row>
    <row r="218" spans="6:11" x14ac:dyDescent="0.25">
      <c r="F218" s="1" t="s">
        <v>649</v>
      </c>
      <c r="G218" t="s">
        <v>650</v>
      </c>
      <c r="H218" t="s">
        <v>1897</v>
      </c>
      <c r="I218" s="1" t="s">
        <v>1385</v>
      </c>
      <c r="J218" t="s">
        <v>1386</v>
      </c>
      <c r="K218" t="s">
        <v>2272</v>
      </c>
    </row>
    <row r="219" spans="6:11" x14ac:dyDescent="0.25">
      <c r="F219" s="1" t="s">
        <v>651</v>
      </c>
      <c r="G219" t="s">
        <v>652</v>
      </c>
      <c r="H219" t="s">
        <v>1898</v>
      </c>
      <c r="I219" s="1" t="s">
        <v>1387</v>
      </c>
      <c r="J219" t="s">
        <v>1388</v>
      </c>
      <c r="K219" t="s">
        <v>2273</v>
      </c>
    </row>
    <row r="220" spans="6:11" x14ac:dyDescent="0.25">
      <c r="F220" s="1" t="s">
        <v>653</v>
      </c>
      <c r="G220" t="s">
        <v>654</v>
      </c>
      <c r="H220" t="s">
        <v>1899</v>
      </c>
      <c r="I220" s="1" t="s">
        <v>1389</v>
      </c>
      <c r="J220" t="s">
        <v>1390</v>
      </c>
      <c r="K220" t="s">
        <v>2274</v>
      </c>
    </row>
    <row r="221" spans="6:11" x14ac:dyDescent="0.25">
      <c r="F221" s="1" t="s">
        <v>655</v>
      </c>
      <c r="G221" t="s">
        <v>656</v>
      </c>
      <c r="H221" t="s">
        <v>1900</v>
      </c>
      <c r="I221" s="1" t="s">
        <v>1391</v>
      </c>
      <c r="J221" t="s">
        <v>1392</v>
      </c>
      <c r="K221" t="s">
        <v>2275</v>
      </c>
    </row>
    <row r="222" spans="6:11" x14ac:dyDescent="0.25">
      <c r="F222" s="1" t="s">
        <v>657</v>
      </c>
      <c r="G222" t="s">
        <v>658</v>
      </c>
      <c r="H222" t="s">
        <v>1901</v>
      </c>
      <c r="I222" s="1" t="s">
        <v>1393</v>
      </c>
      <c r="J222" t="s">
        <v>1394</v>
      </c>
      <c r="K222" t="s">
        <v>2276</v>
      </c>
    </row>
    <row r="223" spans="6:11" x14ac:dyDescent="0.25">
      <c r="F223" s="1" t="s">
        <v>659</v>
      </c>
      <c r="G223" t="s">
        <v>660</v>
      </c>
      <c r="H223" t="s">
        <v>1902</v>
      </c>
      <c r="I223" s="1" t="s">
        <v>1395</v>
      </c>
      <c r="J223" t="s">
        <v>1396</v>
      </c>
      <c r="K223" t="s">
        <v>2277</v>
      </c>
    </row>
    <row r="224" spans="6:11" x14ac:dyDescent="0.25">
      <c r="F224" s="1" t="s">
        <v>661</v>
      </c>
      <c r="G224" t="s">
        <v>662</v>
      </c>
      <c r="H224" t="s">
        <v>1903</v>
      </c>
      <c r="I224" s="1" t="s">
        <v>1397</v>
      </c>
      <c r="J224" t="s">
        <v>1398</v>
      </c>
      <c r="K224" t="s">
        <v>2278</v>
      </c>
    </row>
    <row r="225" spans="6:11" x14ac:dyDescent="0.25">
      <c r="F225" s="1" t="s">
        <v>663</v>
      </c>
      <c r="G225" t="s">
        <v>664</v>
      </c>
      <c r="H225" t="s">
        <v>1904</v>
      </c>
      <c r="I225" s="1" t="s">
        <v>1399</v>
      </c>
      <c r="J225" t="s">
        <v>1161</v>
      </c>
      <c r="K225" t="s">
        <v>2279</v>
      </c>
    </row>
    <row r="226" spans="6:11" x14ac:dyDescent="0.25">
      <c r="F226" s="1" t="s">
        <v>665</v>
      </c>
      <c r="G226" t="s">
        <v>666</v>
      </c>
      <c r="H226" t="s">
        <v>1905</v>
      </c>
      <c r="I226" s="1" t="s">
        <v>1400</v>
      </c>
      <c r="J226" t="s">
        <v>1401</v>
      </c>
      <c r="K226" t="s">
        <v>2280</v>
      </c>
    </row>
    <row r="227" spans="6:11" x14ac:dyDescent="0.25">
      <c r="F227" s="1" t="s">
        <v>667</v>
      </c>
      <c r="G227" t="s">
        <v>668</v>
      </c>
      <c r="H227" t="s">
        <v>1906</v>
      </c>
      <c r="I227" s="1" t="s">
        <v>1402</v>
      </c>
      <c r="J227" t="s">
        <v>1403</v>
      </c>
      <c r="K227" t="s">
        <v>2281</v>
      </c>
    </row>
    <row r="228" spans="6:11" x14ac:dyDescent="0.25">
      <c r="F228" s="1" t="s">
        <v>669</v>
      </c>
      <c r="G228" t="s">
        <v>670</v>
      </c>
      <c r="H228" t="s">
        <v>1907</v>
      </c>
      <c r="I228" s="1" t="s">
        <v>1404</v>
      </c>
      <c r="J228" t="s">
        <v>1405</v>
      </c>
      <c r="K228" t="s">
        <v>2282</v>
      </c>
    </row>
    <row r="229" spans="6:11" x14ac:dyDescent="0.25">
      <c r="F229" s="1" t="s">
        <v>671</v>
      </c>
      <c r="G229" t="s">
        <v>672</v>
      </c>
      <c r="H229" t="s">
        <v>1908</v>
      </c>
      <c r="I229" s="1" t="s">
        <v>1406</v>
      </c>
      <c r="J229" t="s">
        <v>1407</v>
      </c>
      <c r="K229" t="s">
        <v>2283</v>
      </c>
    </row>
    <row r="230" spans="6:11" x14ac:dyDescent="0.25">
      <c r="F230" s="1" t="s">
        <v>673</v>
      </c>
      <c r="G230" t="s">
        <v>674</v>
      </c>
      <c r="H230" t="s">
        <v>1909</v>
      </c>
      <c r="I230" s="1" t="s">
        <v>1408</v>
      </c>
      <c r="J230" t="s">
        <v>1409</v>
      </c>
      <c r="K230" t="s">
        <v>2284</v>
      </c>
    </row>
    <row r="231" spans="6:11" x14ac:dyDescent="0.25">
      <c r="F231" s="1" t="s">
        <v>675</v>
      </c>
      <c r="G231" t="s">
        <v>676</v>
      </c>
      <c r="H231" t="s">
        <v>1910</v>
      </c>
      <c r="I231" s="1" t="s">
        <v>1410</v>
      </c>
      <c r="J231" t="s">
        <v>1411</v>
      </c>
      <c r="K231" t="s">
        <v>2285</v>
      </c>
    </row>
    <row r="232" spans="6:11" x14ac:dyDescent="0.25">
      <c r="F232" s="1" t="s">
        <v>677</v>
      </c>
      <c r="G232" t="s">
        <v>678</v>
      </c>
      <c r="H232" t="s">
        <v>1911</v>
      </c>
      <c r="I232" s="1" t="s">
        <v>1412</v>
      </c>
      <c r="J232" t="s">
        <v>1413</v>
      </c>
      <c r="K232" t="s">
        <v>2286</v>
      </c>
    </row>
    <row r="233" spans="6:11" x14ac:dyDescent="0.25">
      <c r="F233" s="1" t="s">
        <v>679</v>
      </c>
      <c r="G233" t="s">
        <v>680</v>
      </c>
      <c r="H233" t="s">
        <v>1912</v>
      </c>
      <c r="I233" s="1" t="s">
        <v>1414</v>
      </c>
      <c r="J233" t="s">
        <v>1415</v>
      </c>
      <c r="K233" t="s">
        <v>2287</v>
      </c>
    </row>
    <row r="234" spans="6:11" x14ac:dyDescent="0.25">
      <c r="F234" s="1" t="s">
        <v>681</v>
      </c>
      <c r="G234" t="s">
        <v>682</v>
      </c>
      <c r="H234" t="s">
        <v>1913</v>
      </c>
      <c r="I234" s="1" t="s">
        <v>1416</v>
      </c>
      <c r="J234" t="s">
        <v>1417</v>
      </c>
      <c r="K234" t="s">
        <v>2288</v>
      </c>
    </row>
    <row r="235" spans="6:11" x14ac:dyDescent="0.25">
      <c r="F235" s="1" t="s">
        <v>683</v>
      </c>
      <c r="G235" t="s">
        <v>684</v>
      </c>
      <c r="H235" t="s">
        <v>1914</v>
      </c>
      <c r="I235" s="1" t="s">
        <v>1418</v>
      </c>
      <c r="J235" t="s">
        <v>1419</v>
      </c>
      <c r="K235" t="s">
        <v>2289</v>
      </c>
    </row>
    <row r="236" spans="6:11" x14ac:dyDescent="0.25">
      <c r="F236" s="1" t="s">
        <v>685</v>
      </c>
      <c r="G236" t="s">
        <v>686</v>
      </c>
      <c r="H236" t="s">
        <v>1915</v>
      </c>
      <c r="I236" s="1" t="s">
        <v>1420</v>
      </c>
      <c r="J236" t="s">
        <v>1421</v>
      </c>
      <c r="K236" t="s">
        <v>2290</v>
      </c>
    </row>
    <row r="237" spans="6:11" x14ac:dyDescent="0.25">
      <c r="F237" s="1" t="s">
        <v>687</v>
      </c>
      <c r="G237" t="s">
        <v>688</v>
      </c>
      <c r="H237" t="s">
        <v>1916</v>
      </c>
      <c r="I237" s="1" t="s">
        <v>1422</v>
      </c>
      <c r="J237" t="s">
        <v>1423</v>
      </c>
      <c r="K237" t="s">
        <v>2291</v>
      </c>
    </row>
    <row r="238" spans="6:11" x14ac:dyDescent="0.25">
      <c r="F238" s="1" t="s">
        <v>689</v>
      </c>
      <c r="G238" t="s">
        <v>690</v>
      </c>
      <c r="H238" t="s">
        <v>1917</v>
      </c>
      <c r="I238" s="1" t="s">
        <v>1424</v>
      </c>
      <c r="J238" t="s">
        <v>1425</v>
      </c>
      <c r="K238" t="s">
        <v>2292</v>
      </c>
    </row>
    <row r="239" spans="6:11" x14ac:dyDescent="0.25">
      <c r="F239" s="1" t="s">
        <v>691</v>
      </c>
      <c r="G239" t="s">
        <v>692</v>
      </c>
      <c r="H239" t="s">
        <v>1918</v>
      </c>
      <c r="I239" s="1" t="s">
        <v>1426</v>
      </c>
      <c r="J239" t="s">
        <v>1427</v>
      </c>
      <c r="K239" t="s">
        <v>2293</v>
      </c>
    </row>
    <row r="240" spans="6:11" x14ac:dyDescent="0.25">
      <c r="F240" s="1" t="s">
        <v>693</v>
      </c>
      <c r="G240" t="s">
        <v>694</v>
      </c>
      <c r="H240" t="s">
        <v>1919</v>
      </c>
      <c r="I240" s="1" t="s">
        <v>1428</v>
      </c>
      <c r="J240" t="s">
        <v>1429</v>
      </c>
      <c r="K240" t="s">
        <v>2294</v>
      </c>
    </row>
    <row r="241" spans="6:11" x14ac:dyDescent="0.25">
      <c r="F241" s="1" t="s">
        <v>695</v>
      </c>
      <c r="G241" t="s">
        <v>696</v>
      </c>
      <c r="H241" t="s">
        <v>1920</v>
      </c>
      <c r="I241" s="1" t="s">
        <v>1430</v>
      </c>
      <c r="J241" t="s">
        <v>1431</v>
      </c>
      <c r="K241" t="s">
        <v>2295</v>
      </c>
    </row>
    <row r="242" spans="6:11" x14ac:dyDescent="0.25">
      <c r="F242" s="1" t="s">
        <v>697</v>
      </c>
      <c r="G242" t="s">
        <v>698</v>
      </c>
      <c r="H242" t="s">
        <v>1921</v>
      </c>
      <c r="I242" s="1" t="s">
        <v>1432</v>
      </c>
      <c r="J242" t="s">
        <v>1433</v>
      </c>
      <c r="K242" t="s">
        <v>2296</v>
      </c>
    </row>
    <row r="243" spans="6:11" x14ac:dyDescent="0.25">
      <c r="F243" s="1" t="s">
        <v>699</v>
      </c>
      <c r="G243" t="s">
        <v>700</v>
      </c>
      <c r="H243" t="s">
        <v>1922</v>
      </c>
      <c r="I243" s="1" t="s">
        <v>1434</v>
      </c>
      <c r="J243" t="s">
        <v>1435</v>
      </c>
      <c r="K243" t="s">
        <v>2297</v>
      </c>
    </row>
    <row r="244" spans="6:11" x14ac:dyDescent="0.25">
      <c r="F244" s="1" t="s">
        <v>701</v>
      </c>
      <c r="G244" t="s">
        <v>702</v>
      </c>
      <c r="H244" t="s">
        <v>1923</v>
      </c>
      <c r="I244" s="1" t="s">
        <v>1436</v>
      </c>
      <c r="J244" t="s">
        <v>1437</v>
      </c>
      <c r="K244" t="s">
        <v>2298</v>
      </c>
    </row>
    <row r="245" spans="6:11" x14ac:dyDescent="0.25">
      <c r="F245" s="1" t="s">
        <v>703</v>
      </c>
      <c r="G245" t="s">
        <v>704</v>
      </c>
      <c r="H245" t="s">
        <v>1924</v>
      </c>
      <c r="I245" s="1" t="s">
        <v>1438</v>
      </c>
      <c r="J245" t="s">
        <v>1439</v>
      </c>
      <c r="K245" t="s">
        <v>2299</v>
      </c>
    </row>
    <row r="246" spans="6:11" x14ac:dyDescent="0.25">
      <c r="F246" s="1" t="s">
        <v>705</v>
      </c>
      <c r="G246" t="s">
        <v>706</v>
      </c>
      <c r="H246" t="s">
        <v>1925</v>
      </c>
      <c r="I246" s="1" t="s">
        <v>1440</v>
      </c>
      <c r="J246" t="s">
        <v>1441</v>
      </c>
      <c r="K246" t="s">
        <v>2300</v>
      </c>
    </row>
    <row r="247" spans="6:11" x14ac:dyDescent="0.25">
      <c r="F247" s="1" t="s">
        <v>707</v>
      </c>
      <c r="G247" t="s">
        <v>708</v>
      </c>
      <c r="H247" t="s">
        <v>1926</v>
      </c>
      <c r="I247" s="1" t="s">
        <v>1442</v>
      </c>
      <c r="J247" t="s">
        <v>1443</v>
      </c>
      <c r="K247" t="s">
        <v>2301</v>
      </c>
    </row>
    <row r="248" spans="6:11" x14ac:dyDescent="0.25">
      <c r="F248" s="1" t="s">
        <v>709</v>
      </c>
      <c r="G248" t="s">
        <v>710</v>
      </c>
      <c r="H248" t="s">
        <v>1927</v>
      </c>
      <c r="I248" s="1" t="s">
        <v>1444</v>
      </c>
      <c r="J248" t="s">
        <v>1445</v>
      </c>
      <c r="K248" t="s">
        <v>2302</v>
      </c>
    </row>
    <row r="249" spans="6:11" x14ac:dyDescent="0.25">
      <c r="F249" s="1" t="s">
        <v>711</v>
      </c>
      <c r="G249" t="s">
        <v>712</v>
      </c>
      <c r="H249" t="s">
        <v>1928</v>
      </c>
      <c r="I249" s="1" t="s">
        <v>1446</v>
      </c>
      <c r="J249" t="s">
        <v>1447</v>
      </c>
      <c r="K249" t="s">
        <v>2303</v>
      </c>
    </row>
    <row r="250" spans="6:11" x14ac:dyDescent="0.25">
      <c r="F250" s="1" t="s">
        <v>713</v>
      </c>
      <c r="G250" t="s">
        <v>714</v>
      </c>
      <c r="H250" t="s">
        <v>1929</v>
      </c>
      <c r="I250" s="1" t="s">
        <v>1448</v>
      </c>
      <c r="J250" t="s">
        <v>1449</v>
      </c>
      <c r="K250" t="s">
        <v>2304</v>
      </c>
    </row>
    <row r="251" spans="6:11" x14ac:dyDescent="0.25">
      <c r="F251" s="1" t="s">
        <v>715</v>
      </c>
      <c r="G251" t="s">
        <v>716</v>
      </c>
      <c r="H251" t="s">
        <v>1930</v>
      </c>
      <c r="I251" s="1" t="s">
        <v>1450</v>
      </c>
      <c r="J251" t="s">
        <v>1451</v>
      </c>
      <c r="K251" t="s">
        <v>2305</v>
      </c>
    </row>
    <row r="252" spans="6:11" x14ac:dyDescent="0.25">
      <c r="F252" s="1" t="s">
        <v>717</v>
      </c>
      <c r="G252" t="s">
        <v>718</v>
      </c>
      <c r="H252" t="s">
        <v>1931</v>
      </c>
      <c r="I252" s="1" t="s">
        <v>1452</v>
      </c>
      <c r="J252" t="s">
        <v>1201</v>
      </c>
      <c r="K252" t="s">
        <v>2306</v>
      </c>
    </row>
    <row r="253" spans="6:11" x14ac:dyDescent="0.25">
      <c r="F253" s="1" t="s">
        <v>719</v>
      </c>
      <c r="G253" t="s">
        <v>720</v>
      </c>
      <c r="H253" t="s">
        <v>1932</v>
      </c>
      <c r="I253" s="1" t="s">
        <v>1453</v>
      </c>
      <c r="J253" t="s">
        <v>1454</v>
      </c>
      <c r="K253" t="s">
        <v>2307</v>
      </c>
    </row>
    <row r="254" spans="6:11" x14ac:dyDescent="0.25">
      <c r="F254" s="1" t="s">
        <v>721</v>
      </c>
      <c r="G254" t="s">
        <v>722</v>
      </c>
      <c r="H254" t="s">
        <v>1933</v>
      </c>
      <c r="I254" s="1" t="s">
        <v>1455</v>
      </c>
      <c r="J254" t="s">
        <v>558</v>
      </c>
      <c r="K254" t="s">
        <v>2308</v>
      </c>
    </row>
    <row r="255" spans="6:11" x14ac:dyDescent="0.25">
      <c r="F255" s="1" t="s">
        <v>723</v>
      </c>
      <c r="G255" t="s">
        <v>724</v>
      </c>
      <c r="H255" t="s">
        <v>1934</v>
      </c>
      <c r="I255" s="1" t="s">
        <v>1456</v>
      </c>
      <c r="J255" t="s">
        <v>1457</v>
      </c>
      <c r="K255" t="s">
        <v>2309</v>
      </c>
    </row>
    <row r="256" spans="6:11" x14ac:dyDescent="0.25">
      <c r="F256" s="1" t="s">
        <v>725</v>
      </c>
      <c r="G256" t="s">
        <v>726</v>
      </c>
      <c r="H256" t="s">
        <v>1935</v>
      </c>
      <c r="I256" s="1" t="s">
        <v>1458</v>
      </c>
      <c r="J256" t="s">
        <v>1459</v>
      </c>
      <c r="K256" t="s">
        <v>2310</v>
      </c>
    </row>
    <row r="257" spans="6:11" x14ac:dyDescent="0.25">
      <c r="F257" s="1" t="s">
        <v>727</v>
      </c>
      <c r="G257" t="s">
        <v>728</v>
      </c>
      <c r="H257" t="s">
        <v>1936</v>
      </c>
      <c r="I257" s="1" t="s">
        <v>1460</v>
      </c>
      <c r="J257" t="s">
        <v>1461</v>
      </c>
      <c r="K257" t="s">
        <v>2311</v>
      </c>
    </row>
    <row r="258" spans="6:11" x14ac:dyDescent="0.25">
      <c r="F258" s="1" t="s">
        <v>729</v>
      </c>
      <c r="G258" t="s">
        <v>730</v>
      </c>
      <c r="H258" t="s">
        <v>1937</v>
      </c>
      <c r="I258" s="1" t="s">
        <v>1462</v>
      </c>
      <c r="J258" t="s">
        <v>1463</v>
      </c>
      <c r="K258" t="s">
        <v>2312</v>
      </c>
    </row>
    <row r="259" spans="6:11" x14ac:dyDescent="0.25">
      <c r="F259" s="1" t="s">
        <v>731</v>
      </c>
      <c r="G259" t="s">
        <v>732</v>
      </c>
      <c r="H259" t="s">
        <v>1938</v>
      </c>
      <c r="I259" s="1" t="s">
        <v>1464</v>
      </c>
      <c r="J259" t="s">
        <v>1465</v>
      </c>
      <c r="K259" t="s">
        <v>2313</v>
      </c>
    </row>
    <row r="260" spans="6:11" x14ac:dyDescent="0.25">
      <c r="F260" s="1" t="s">
        <v>733</v>
      </c>
      <c r="G260" t="s">
        <v>734</v>
      </c>
      <c r="H260" t="s">
        <v>1939</v>
      </c>
      <c r="I260" s="1" t="s">
        <v>1466</v>
      </c>
      <c r="J260" t="s">
        <v>1467</v>
      </c>
      <c r="K260" t="s">
        <v>2314</v>
      </c>
    </row>
    <row r="261" spans="6:11" x14ac:dyDescent="0.25">
      <c r="F261" s="1" t="s">
        <v>735</v>
      </c>
      <c r="G261" t="s">
        <v>736</v>
      </c>
      <c r="H261" t="s">
        <v>1940</v>
      </c>
      <c r="I261" s="1" t="s">
        <v>1468</v>
      </c>
      <c r="J261" t="s">
        <v>1469</v>
      </c>
      <c r="K261" t="s">
        <v>2315</v>
      </c>
    </row>
    <row r="262" spans="6:11" x14ac:dyDescent="0.25">
      <c r="F262" s="1" t="s">
        <v>737</v>
      </c>
      <c r="G262" t="s">
        <v>738</v>
      </c>
      <c r="H262" t="s">
        <v>1941</v>
      </c>
      <c r="I262" s="1" t="s">
        <v>1470</v>
      </c>
      <c r="J262" t="s">
        <v>1471</v>
      </c>
      <c r="K262" t="s">
        <v>2316</v>
      </c>
    </row>
    <row r="263" spans="6:11" x14ac:dyDescent="0.25">
      <c r="F263" s="1" t="s">
        <v>739</v>
      </c>
      <c r="G263" t="s">
        <v>740</v>
      </c>
      <c r="H263" t="s">
        <v>1942</v>
      </c>
      <c r="I263" s="1" t="s">
        <v>1472</v>
      </c>
      <c r="J263" t="s">
        <v>1473</v>
      </c>
      <c r="K263" t="s">
        <v>2317</v>
      </c>
    </row>
    <row r="264" spans="6:11" x14ac:dyDescent="0.25">
      <c r="F264" s="1" t="s">
        <v>741</v>
      </c>
      <c r="G264" t="s">
        <v>742</v>
      </c>
      <c r="H264" t="s">
        <v>1943</v>
      </c>
      <c r="I264" s="1" t="s">
        <v>1474</v>
      </c>
      <c r="J264" t="s">
        <v>1475</v>
      </c>
      <c r="K264" t="s">
        <v>2318</v>
      </c>
    </row>
    <row r="265" spans="6:11" x14ac:dyDescent="0.25">
      <c r="F265" s="1" t="s">
        <v>743</v>
      </c>
      <c r="G265" t="s">
        <v>744</v>
      </c>
      <c r="H265" t="s">
        <v>1944</v>
      </c>
      <c r="I265" s="1" t="s">
        <v>1476</v>
      </c>
      <c r="J265" t="s">
        <v>1477</v>
      </c>
      <c r="K265" t="s">
        <v>2319</v>
      </c>
    </row>
    <row r="266" spans="6:11" x14ac:dyDescent="0.25">
      <c r="F266" s="1" t="s">
        <v>745</v>
      </c>
      <c r="G266" t="s">
        <v>746</v>
      </c>
      <c r="H266" t="s">
        <v>1945</v>
      </c>
      <c r="I266" s="1" t="s">
        <v>1478</v>
      </c>
      <c r="J266" t="s">
        <v>1479</v>
      </c>
      <c r="K266" t="s">
        <v>2320</v>
      </c>
    </row>
    <row r="267" spans="6:11" x14ac:dyDescent="0.25">
      <c r="F267" s="1" t="s">
        <v>747</v>
      </c>
      <c r="G267" t="s">
        <v>748</v>
      </c>
      <c r="H267" t="s">
        <v>1946</v>
      </c>
      <c r="I267" s="1" t="s">
        <v>1480</v>
      </c>
      <c r="J267" t="s">
        <v>604</v>
      </c>
      <c r="K267" t="s">
        <v>2321</v>
      </c>
    </row>
    <row r="268" spans="6:11" x14ac:dyDescent="0.25">
      <c r="F268" s="1" t="s">
        <v>749</v>
      </c>
      <c r="G268" t="s">
        <v>750</v>
      </c>
      <c r="H268" t="s">
        <v>1947</v>
      </c>
      <c r="I268" s="1" t="s">
        <v>1481</v>
      </c>
      <c r="J268" t="s">
        <v>1482</v>
      </c>
      <c r="K268" t="s">
        <v>2322</v>
      </c>
    </row>
    <row r="269" spans="6:11" x14ac:dyDescent="0.25">
      <c r="F269" s="1" t="s">
        <v>751</v>
      </c>
      <c r="G269" t="s">
        <v>752</v>
      </c>
      <c r="H269" t="s">
        <v>1948</v>
      </c>
      <c r="I269" s="1" t="s">
        <v>1483</v>
      </c>
      <c r="J269" t="s">
        <v>1484</v>
      </c>
      <c r="K269" t="s">
        <v>2323</v>
      </c>
    </row>
    <row r="270" spans="6:11" x14ac:dyDescent="0.25">
      <c r="F270" s="1" t="s">
        <v>753</v>
      </c>
      <c r="G270" t="s">
        <v>754</v>
      </c>
      <c r="H270" t="s">
        <v>1949</v>
      </c>
      <c r="I270" s="1" t="s">
        <v>1485</v>
      </c>
      <c r="J270" t="s">
        <v>1486</v>
      </c>
      <c r="K270" t="s">
        <v>2324</v>
      </c>
    </row>
    <row r="271" spans="6:11" x14ac:dyDescent="0.25">
      <c r="F271" s="1" t="s">
        <v>755</v>
      </c>
      <c r="G271" t="s">
        <v>756</v>
      </c>
      <c r="H271" t="s">
        <v>1950</v>
      </c>
      <c r="I271" s="1" t="s">
        <v>1487</v>
      </c>
      <c r="J271" t="s">
        <v>1488</v>
      </c>
      <c r="K271" t="s">
        <v>2325</v>
      </c>
    </row>
    <row r="272" spans="6:11" x14ac:dyDescent="0.25">
      <c r="F272" s="1" t="s">
        <v>757</v>
      </c>
      <c r="G272" t="s">
        <v>758</v>
      </c>
      <c r="H272" t="s">
        <v>1951</v>
      </c>
      <c r="I272" s="1" t="s">
        <v>1489</v>
      </c>
      <c r="J272" t="s">
        <v>1490</v>
      </c>
      <c r="K272" t="s">
        <v>2326</v>
      </c>
    </row>
    <row r="273" spans="6:11" x14ac:dyDescent="0.25">
      <c r="F273" s="1" t="s">
        <v>759</v>
      </c>
      <c r="G273" t="s">
        <v>760</v>
      </c>
      <c r="H273" t="s">
        <v>1952</v>
      </c>
      <c r="I273" s="1" t="s">
        <v>1491</v>
      </c>
      <c r="J273" t="s">
        <v>1492</v>
      </c>
      <c r="K273" t="s">
        <v>2327</v>
      </c>
    </row>
    <row r="274" spans="6:11" x14ac:dyDescent="0.25">
      <c r="F274" s="1" t="s">
        <v>761</v>
      </c>
      <c r="G274" t="s">
        <v>762</v>
      </c>
      <c r="H274" t="s">
        <v>1953</v>
      </c>
      <c r="I274" s="1" t="s">
        <v>1493</v>
      </c>
      <c r="J274" t="s">
        <v>1494</v>
      </c>
      <c r="K274" t="s">
        <v>2328</v>
      </c>
    </row>
    <row r="275" spans="6:11" x14ac:dyDescent="0.25">
      <c r="F275" s="1" t="s">
        <v>763</v>
      </c>
      <c r="G275" t="s">
        <v>764</v>
      </c>
      <c r="H275" t="s">
        <v>1954</v>
      </c>
      <c r="I275" s="1" t="s">
        <v>1495</v>
      </c>
      <c r="J275" t="s">
        <v>1496</v>
      </c>
      <c r="K275" t="s">
        <v>2329</v>
      </c>
    </row>
    <row r="276" spans="6:11" x14ac:dyDescent="0.25">
      <c r="F276" s="1" t="s">
        <v>765</v>
      </c>
      <c r="G276" t="s">
        <v>766</v>
      </c>
      <c r="H276" t="s">
        <v>1955</v>
      </c>
      <c r="I276" s="1" t="s">
        <v>1497</v>
      </c>
      <c r="J276" t="s">
        <v>1498</v>
      </c>
      <c r="K276" t="s">
        <v>2330</v>
      </c>
    </row>
    <row r="277" spans="6:11" x14ac:dyDescent="0.25">
      <c r="F277" s="1" t="s">
        <v>767</v>
      </c>
      <c r="G277" t="s">
        <v>768</v>
      </c>
      <c r="H277" t="s">
        <v>1956</v>
      </c>
      <c r="I277" s="1" t="s">
        <v>1499</v>
      </c>
      <c r="J277" t="s">
        <v>1500</v>
      </c>
      <c r="K277" t="s">
        <v>2331</v>
      </c>
    </row>
    <row r="278" spans="6:11" x14ac:dyDescent="0.25">
      <c r="F278" s="1" t="s">
        <v>769</v>
      </c>
      <c r="G278" t="s">
        <v>770</v>
      </c>
      <c r="H278" t="s">
        <v>1957</v>
      </c>
      <c r="I278" s="1" t="s">
        <v>1501</v>
      </c>
      <c r="J278" t="s">
        <v>1502</v>
      </c>
      <c r="K278" t="s">
        <v>2332</v>
      </c>
    </row>
    <row r="279" spans="6:11" x14ac:dyDescent="0.25">
      <c r="F279" s="1" t="s">
        <v>771</v>
      </c>
      <c r="G279" t="s">
        <v>772</v>
      </c>
      <c r="H279" t="s">
        <v>1958</v>
      </c>
      <c r="I279" s="1" t="s">
        <v>1503</v>
      </c>
      <c r="J279" t="s">
        <v>1504</v>
      </c>
      <c r="K279" t="s">
        <v>2333</v>
      </c>
    </row>
    <row r="280" spans="6:11" x14ac:dyDescent="0.25">
      <c r="F280" s="1" t="s">
        <v>773</v>
      </c>
      <c r="G280" t="s">
        <v>774</v>
      </c>
      <c r="H280" t="s">
        <v>1959</v>
      </c>
      <c r="I280" s="1" t="s">
        <v>1505</v>
      </c>
      <c r="J280" t="s">
        <v>1506</v>
      </c>
      <c r="K280" t="s">
        <v>2334</v>
      </c>
    </row>
    <row r="281" spans="6:11" x14ac:dyDescent="0.25">
      <c r="F281" s="1" t="s">
        <v>775</v>
      </c>
      <c r="G281" t="s">
        <v>776</v>
      </c>
      <c r="H281" t="s">
        <v>1960</v>
      </c>
      <c r="I281" s="1" t="s">
        <v>1507</v>
      </c>
      <c r="J281" t="s">
        <v>1508</v>
      </c>
      <c r="K281" t="s">
        <v>2335</v>
      </c>
    </row>
    <row r="282" spans="6:11" x14ac:dyDescent="0.25">
      <c r="F282" s="1" t="s">
        <v>777</v>
      </c>
      <c r="G282" t="s">
        <v>778</v>
      </c>
      <c r="H282" t="s">
        <v>1961</v>
      </c>
      <c r="I282" s="1" t="s">
        <v>1509</v>
      </c>
      <c r="J282" t="s">
        <v>1510</v>
      </c>
      <c r="K282" t="s">
        <v>2336</v>
      </c>
    </row>
    <row r="283" spans="6:11" x14ac:dyDescent="0.25">
      <c r="F283" s="1" t="s">
        <v>779</v>
      </c>
      <c r="G283" t="s">
        <v>159</v>
      </c>
      <c r="H283" t="s">
        <v>1962</v>
      </c>
      <c r="I283" s="1" t="s">
        <v>1511</v>
      </c>
      <c r="J283" t="s">
        <v>1512</v>
      </c>
      <c r="K283" t="s">
        <v>2337</v>
      </c>
    </row>
    <row r="284" spans="6:11" x14ac:dyDescent="0.25">
      <c r="F284" s="1" t="s">
        <v>780</v>
      </c>
      <c r="G284" t="s">
        <v>781</v>
      </c>
      <c r="H284" t="s">
        <v>1963</v>
      </c>
      <c r="I284" s="1" t="s">
        <v>1513</v>
      </c>
      <c r="J284" t="s">
        <v>1514</v>
      </c>
      <c r="K284" t="s">
        <v>2338</v>
      </c>
    </row>
    <row r="285" spans="6:11" x14ac:dyDescent="0.25">
      <c r="F285" s="1" t="s">
        <v>782</v>
      </c>
      <c r="G285" t="s">
        <v>783</v>
      </c>
      <c r="H285" t="s">
        <v>1964</v>
      </c>
      <c r="I285" s="1" t="s">
        <v>1515</v>
      </c>
      <c r="J285" t="s">
        <v>1181</v>
      </c>
      <c r="K285" t="s">
        <v>2339</v>
      </c>
    </row>
    <row r="286" spans="6:11" x14ac:dyDescent="0.25">
      <c r="F286" s="1" t="s">
        <v>784</v>
      </c>
      <c r="G286" t="s">
        <v>785</v>
      </c>
      <c r="H286" t="s">
        <v>1965</v>
      </c>
      <c r="I286" s="1" t="s">
        <v>1516</v>
      </c>
      <c r="J286" t="s">
        <v>1183</v>
      </c>
      <c r="K286" t="s">
        <v>2340</v>
      </c>
    </row>
    <row r="287" spans="6:11" x14ac:dyDescent="0.25">
      <c r="F287" s="1" t="s">
        <v>786</v>
      </c>
      <c r="G287" t="s">
        <v>514</v>
      </c>
      <c r="H287" t="s">
        <v>1966</v>
      </c>
      <c r="I287" s="1" t="s">
        <v>1517</v>
      </c>
      <c r="J287" t="s">
        <v>1185</v>
      </c>
      <c r="K287" t="s">
        <v>2341</v>
      </c>
    </row>
    <row r="288" spans="6:11" x14ac:dyDescent="0.25">
      <c r="F288" s="1" t="s">
        <v>787</v>
      </c>
      <c r="G288" t="s">
        <v>788</v>
      </c>
      <c r="H288" t="s">
        <v>1967</v>
      </c>
      <c r="I288" s="1" t="s">
        <v>1518</v>
      </c>
      <c r="J288" t="s">
        <v>1187</v>
      </c>
      <c r="K288" t="s">
        <v>2342</v>
      </c>
    </row>
    <row r="289" spans="6:11" x14ac:dyDescent="0.25">
      <c r="F289" s="1" t="s">
        <v>789</v>
      </c>
      <c r="G289" t="s">
        <v>790</v>
      </c>
      <c r="H289" t="s">
        <v>1968</v>
      </c>
      <c r="I289" s="1" t="s">
        <v>1519</v>
      </c>
      <c r="J289" t="s">
        <v>1189</v>
      </c>
      <c r="K289" t="s">
        <v>2343</v>
      </c>
    </row>
    <row r="290" spans="6:11" x14ac:dyDescent="0.25">
      <c r="F290" s="1" t="s">
        <v>791</v>
      </c>
      <c r="G290" t="s">
        <v>792</v>
      </c>
      <c r="H290" t="s">
        <v>1969</v>
      </c>
      <c r="I290" s="1" t="s">
        <v>1520</v>
      </c>
      <c r="J290" t="s">
        <v>1191</v>
      </c>
      <c r="K290" t="s">
        <v>2344</v>
      </c>
    </row>
    <row r="291" spans="6:11" x14ac:dyDescent="0.25">
      <c r="F291" s="1" t="s">
        <v>793</v>
      </c>
      <c r="G291" t="s">
        <v>794</v>
      </c>
      <c r="H291" t="s">
        <v>1970</v>
      </c>
      <c r="I291" s="1" t="s">
        <v>1521</v>
      </c>
      <c r="J291" t="s">
        <v>1193</v>
      </c>
      <c r="K291" t="s">
        <v>2345</v>
      </c>
    </row>
    <row r="292" spans="6:11" x14ac:dyDescent="0.25">
      <c r="F292" s="1" t="s">
        <v>795</v>
      </c>
      <c r="G292" t="s">
        <v>796</v>
      </c>
      <c r="H292" t="s">
        <v>1971</v>
      </c>
      <c r="I292" s="1" t="s">
        <v>1522</v>
      </c>
      <c r="J292" t="s">
        <v>1195</v>
      </c>
      <c r="K292" t="s">
        <v>2346</v>
      </c>
    </row>
    <row r="293" spans="6:11" x14ac:dyDescent="0.25">
      <c r="F293" s="1" t="s">
        <v>797</v>
      </c>
      <c r="G293" t="s">
        <v>798</v>
      </c>
      <c r="H293" t="s">
        <v>1972</v>
      </c>
      <c r="I293" s="1" t="s">
        <v>1523</v>
      </c>
      <c r="J293" t="s">
        <v>1197</v>
      </c>
      <c r="K293" t="s">
        <v>2347</v>
      </c>
    </row>
    <row r="294" spans="6:11" x14ac:dyDescent="0.25">
      <c r="F294" s="1" t="s">
        <v>799</v>
      </c>
      <c r="G294" t="s">
        <v>800</v>
      </c>
      <c r="H294" t="s">
        <v>1973</v>
      </c>
      <c r="I294" s="1" t="s">
        <v>1524</v>
      </c>
      <c r="J294" t="s">
        <v>1525</v>
      </c>
      <c r="K294" t="s">
        <v>2348</v>
      </c>
    </row>
    <row r="295" spans="6:11" x14ac:dyDescent="0.25">
      <c r="F295" s="1" t="s">
        <v>801</v>
      </c>
      <c r="G295" t="s">
        <v>802</v>
      </c>
      <c r="H295" t="s">
        <v>1974</v>
      </c>
      <c r="I295" s="1" t="s">
        <v>1526</v>
      </c>
      <c r="J295" t="s">
        <v>1527</v>
      </c>
      <c r="K295" t="s">
        <v>2349</v>
      </c>
    </row>
    <row r="296" spans="6:11" x14ac:dyDescent="0.25">
      <c r="F296" s="1" t="s">
        <v>803</v>
      </c>
      <c r="G296" t="s">
        <v>804</v>
      </c>
      <c r="H296" t="s">
        <v>1975</v>
      </c>
      <c r="I296" s="1" t="s">
        <v>1528</v>
      </c>
      <c r="J296" t="s">
        <v>1529</v>
      </c>
      <c r="K296" t="s">
        <v>2350</v>
      </c>
    </row>
    <row r="297" spans="6:11" x14ac:dyDescent="0.25">
      <c r="F297" s="1" t="s">
        <v>805</v>
      </c>
      <c r="G297" t="s">
        <v>806</v>
      </c>
      <c r="H297" t="s">
        <v>1976</v>
      </c>
      <c r="I297" s="1" t="s">
        <v>1530</v>
      </c>
      <c r="J297" t="s">
        <v>914</v>
      </c>
      <c r="K297" t="s">
        <v>2351</v>
      </c>
    </row>
    <row r="298" spans="6:11" x14ac:dyDescent="0.25">
      <c r="F298" s="1" t="s">
        <v>807</v>
      </c>
      <c r="G298" t="s">
        <v>808</v>
      </c>
      <c r="H298" t="s">
        <v>1977</v>
      </c>
      <c r="I298" s="1" t="s">
        <v>1531</v>
      </c>
      <c r="J298" t="s">
        <v>1532</v>
      </c>
      <c r="K298" t="s">
        <v>2352</v>
      </c>
    </row>
    <row r="299" spans="6:11" x14ac:dyDescent="0.25">
      <c r="F299" s="1" t="s">
        <v>809</v>
      </c>
      <c r="G299" t="s">
        <v>810</v>
      </c>
      <c r="H299" t="s">
        <v>1978</v>
      </c>
      <c r="I299" s="1" t="s">
        <v>1533</v>
      </c>
      <c r="J299" t="s">
        <v>1534</v>
      </c>
      <c r="K299" t="s">
        <v>2353</v>
      </c>
    </row>
    <row r="300" spans="6:11" x14ac:dyDescent="0.25">
      <c r="F300" s="1" t="s">
        <v>811</v>
      </c>
      <c r="G300" t="s">
        <v>812</v>
      </c>
      <c r="H300" t="s">
        <v>1979</v>
      </c>
      <c r="I300" s="1" t="s">
        <v>1535</v>
      </c>
      <c r="J300" t="s">
        <v>1536</v>
      </c>
      <c r="K300" t="s">
        <v>2354</v>
      </c>
    </row>
    <row r="301" spans="6:11" x14ac:dyDescent="0.25">
      <c r="F301" s="1" t="s">
        <v>813</v>
      </c>
      <c r="G301" t="s">
        <v>814</v>
      </c>
      <c r="H301" t="s">
        <v>1980</v>
      </c>
      <c r="I301" s="1" t="s">
        <v>1537</v>
      </c>
      <c r="J301" t="s">
        <v>1538</v>
      </c>
      <c r="K301" t="s">
        <v>2355</v>
      </c>
    </row>
    <row r="302" spans="6:11" x14ac:dyDescent="0.25">
      <c r="F302" s="1" t="s">
        <v>815</v>
      </c>
      <c r="G302" t="s">
        <v>816</v>
      </c>
      <c r="H302" t="s">
        <v>1981</v>
      </c>
      <c r="I302" s="1" t="s">
        <v>1539</v>
      </c>
      <c r="J302" t="s">
        <v>1540</v>
      </c>
      <c r="K302" t="s">
        <v>2356</v>
      </c>
    </row>
    <row r="303" spans="6:11" x14ac:dyDescent="0.25">
      <c r="F303" s="1" t="s">
        <v>817</v>
      </c>
      <c r="G303" t="s">
        <v>530</v>
      </c>
      <c r="H303" t="s">
        <v>1982</v>
      </c>
      <c r="I303" s="1" t="s">
        <v>1541</v>
      </c>
      <c r="J303" t="s">
        <v>1542</v>
      </c>
      <c r="K303" t="s">
        <v>2357</v>
      </c>
    </row>
    <row r="304" spans="6:11" x14ac:dyDescent="0.25">
      <c r="F304" s="1" t="s">
        <v>818</v>
      </c>
      <c r="G304" t="s">
        <v>819</v>
      </c>
      <c r="H304" t="s">
        <v>1983</v>
      </c>
      <c r="I304" s="1" t="s">
        <v>1543</v>
      </c>
      <c r="J304" t="s">
        <v>1544</v>
      </c>
      <c r="K304" t="s">
        <v>2358</v>
      </c>
    </row>
    <row r="305" spans="6:11" x14ac:dyDescent="0.25">
      <c r="F305" s="1" t="s">
        <v>820</v>
      </c>
      <c r="G305" t="s">
        <v>821</v>
      </c>
      <c r="H305" t="s">
        <v>1984</v>
      </c>
      <c r="I305" s="1" t="s">
        <v>1545</v>
      </c>
      <c r="J305" t="s">
        <v>1546</v>
      </c>
      <c r="K305" t="s">
        <v>2359</v>
      </c>
    </row>
    <row r="306" spans="6:11" x14ac:dyDescent="0.25">
      <c r="F306" s="1" t="s">
        <v>822</v>
      </c>
      <c r="G306" t="s">
        <v>823</v>
      </c>
      <c r="H306" t="s">
        <v>1985</v>
      </c>
      <c r="I306" s="1" t="s">
        <v>1547</v>
      </c>
      <c r="J306" t="s">
        <v>1548</v>
      </c>
      <c r="K306" t="s">
        <v>2360</v>
      </c>
    </row>
    <row r="307" spans="6:11" x14ac:dyDescent="0.25">
      <c r="F307" s="1" t="s">
        <v>824</v>
      </c>
      <c r="G307" t="s">
        <v>825</v>
      </c>
      <c r="H307" t="s">
        <v>1986</v>
      </c>
      <c r="I307" s="1" t="s">
        <v>1549</v>
      </c>
      <c r="J307" t="s">
        <v>1550</v>
      </c>
      <c r="K307" t="s">
        <v>2361</v>
      </c>
    </row>
    <row r="308" spans="6:11" x14ac:dyDescent="0.25">
      <c r="F308" s="1" t="s">
        <v>826</v>
      </c>
      <c r="G308" t="s">
        <v>827</v>
      </c>
      <c r="H308" t="s">
        <v>1987</v>
      </c>
      <c r="I308" s="1" t="s">
        <v>1551</v>
      </c>
      <c r="J308" t="s">
        <v>1552</v>
      </c>
      <c r="K308" t="s">
        <v>2362</v>
      </c>
    </row>
    <row r="309" spans="6:11" x14ac:dyDescent="0.25">
      <c r="F309" s="1" t="s">
        <v>828</v>
      </c>
      <c r="G309" t="s">
        <v>829</v>
      </c>
      <c r="H309" t="s">
        <v>1988</v>
      </c>
      <c r="I309" s="1" t="s">
        <v>1553</v>
      </c>
      <c r="J309" t="s">
        <v>1554</v>
      </c>
      <c r="K309" t="s">
        <v>2363</v>
      </c>
    </row>
    <row r="310" spans="6:11" x14ac:dyDescent="0.25">
      <c r="F310" s="1" t="s">
        <v>830</v>
      </c>
      <c r="G310" t="s">
        <v>831</v>
      </c>
      <c r="H310" t="s">
        <v>1989</v>
      </c>
      <c r="I310" s="1" t="s">
        <v>1555</v>
      </c>
      <c r="J310" t="s">
        <v>1556</v>
      </c>
      <c r="K310" t="s">
        <v>2364</v>
      </c>
    </row>
    <row r="311" spans="6:11" x14ac:dyDescent="0.25">
      <c r="F311" s="1" t="s">
        <v>832</v>
      </c>
      <c r="G311" t="s">
        <v>833</v>
      </c>
      <c r="H311" t="s">
        <v>1990</v>
      </c>
      <c r="I311" s="1" t="s">
        <v>1557</v>
      </c>
      <c r="J311" t="s">
        <v>1558</v>
      </c>
      <c r="K311" t="s">
        <v>2365</v>
      </c>
    </row>
    <row r="312" spans="6:11" x14ac:dyDescent="0.25">
      <c r="F312" s="1" t="s">
        <v>834</v>
      </c>
      <c r="G312" t="s">
        <v>835</v>
      </c>
      <c r="H312" t="s">
        <v>1991</v>
      </c>
      <c r="I312" s="1" t="s">
        <v>1559</v>
      </c>
      <c r="J312" t="s">
        <v>1560</v>
      </c>
      <c r="K312" t="s">
        <v>2366</v>
      </c>
    </row>
    <row r="313" spans="6:11" x14ac:dyDescent="0.25">
      <c r="F313" s="1" t="s">
        <v>836</v>
      </c>
      <c r="G313" t="s">
        <v>837</v>
      </c>
      <c r="H313" t="s">
        <v>1992</v>
      </c>
      <c r="I313" s="1" t="s">
        <v>1561</v>
      </c>
      <c r="J313" t="s">
        <v>1562</v>
      </c>
      <c r="K313" t="s">
        <v>2367</v>
      </c>
    </row>
    <row r="314" spans="6:11" x14ac:dyDescent="0.25">
      <c r="F314" s="1" t="s">
        <v>838</v>
      </c>
      <c r="G314" t="s">
        <v>839</v>
      </c>
      <c r="H314" t="s">
        <v>1993</v>
      </c>
      <c r="I314" s="1" t="s">
        <v>1563</v>
      </c>
      <c r="J314" t="s">
        <v>1564</v>
      </c>
      <c r="K314" t="s">
        <v>2368</v>
      </c>
    </row>
    <row r="315" spans="6:11" x14ac:dyDescent="0.25">
      <c r="F315" s="1" t="s">
        <v>840</v>
      </c>
      <c r="G315" t="s">
        <v>841</v>
      </c>
      <c r="H315" t="s">
        <v>1994</v>
      </c>
      <c r="I315" s="1" t="s">
        <v>1565</v>
      </c>
      <c r="J315" t="s">
        <v>1566</v>
      </c>
      <c r="K315" t="s">
        <v>2369</v>
      </c>
    </row>
    <row r="316" spans="6:11" x14ac:dyDescent="0.25">
      <c r="F316" s="1" t="s">
        <v>842</v>
      </c>
      <c r="G316" t="s">
        <v>843</v>
      </c>
      <c r="H316" t="s">
        <v>1995</v>
      </c>
      <c r="I316" s="1" t="s">
        <v>1567</v>
      </c>
      <c r="J316" t="s">
        <v>1568</v>
      </c>
      <c r="K316" t="s">
        <v>2370</v>
      </c>
    </row>
    <row r="317" spans="6:11" x14ac:dyDescent="0.25">
      <c r="F317" s="1" t="s">
        <v>844</v>
      </c>
      <c r="G317" t="s">
        <v>845</v>
      </c>
      <c r="H317" t="s">
        <v>1996</v>
      </c>
      <c r="I317" s="1" t="s">
        <v>1569</v>
      </c>
      <c r="J317" t="s">
        <v>1570</v>
      </c>
      <c r="K317" t="s">
        <v>2371</v>
      </c>
    </row>
    <row r="318" spans="6:11" x14ac:dyDescent="0.25">
      <c r="F318" s="1" t="s">
        <v>846</v>
      </c>
      <c r="G318" t="s">
        <v>847</v>
      </c>
      <c r="H318" t="s">
        <v>1997</v>
      </c>
      <c r="I318" s="1" t="s">
        <v>1571</v>
      </c>
      <c r="J318" t="s">
        <v>1572</v>
      </c>
      <c r="K318" t="s">
        <v>2372</v>
      </c>
    </row>
    <row r="319" spans="6:11" x14ac:dyDescent="0.25">
      <c r="F319" s="1" t="s">
        <v>848</v>
      </c>
      <c r="G319" t="s">
        <v>849</v>
      </c>
      <c r="H319" t="s">
        <v>1998</v>
      </c>
      <c r="I319" s="1" t="s">
        <v>1573</v>
      </c>
      <c r="J319" t="s">
        <v>1574</v>
      </c>
      <c r="K319" t="s">
        <v>2373</v>
      </c>
    </row>
    <row r="320" spans="6:11" x14ac:dyDescent="0.25">
      <c r="F320" s="1" t="s">
        <v>850</v>
      </c>
      <c r="G320" t="s">
        <v>851</v>
      </c>
      <c r="H320" t="s">
        <v>1999</v>
      </c>
      <c r="I320" s="1" t="s">
        <v>1575</v>
      </c>
      <c r="J320" t="s">
        <v>1576</v>
      </c>
      <c r="K320" t="s">
        <v>2374</v>
      </c>
    </row>
    <row r="321" spans="6:11" x14ac:dyDescent="0.25">
      <c r="F321" s="1" t="s">
        <v>852</v>
      </c>
      <c r="G321" t="s">
        <v>853</v>
      </c>
      <c r="H321" t="s">
        <v>2000</v>
      </c>
      <c r="I321" s="1" t="s">
        <v>1577</v>
      </c>
      <c r="J321" t="s">
        <v>1578</v>
      </c>
      <c r="K321" t="s">
        <v>2375</v>
      </c>
    </row>
    <row r="322" spans="6:11" x14ac:dyDescent="0.25">
      <c r="F322" s="1" t="s">
        <v>854</v>
      </c>
      <c r="G322" t="s">
        <v>855</v>
      </c>
      <c r="H322" t="s">
        <v>2001</v>
      </c>
      <c r="I322" s="1" t="s">
        <v>1579</v>
      </c>
      <c r="J322" t="s">
        <v>1580</v>
      </c>
      <c r="K322" t="s">
        <v>2376</v>
      </c>
    </row>
    <row r="323" spans="6:11" x14ac:dyDescent="0.25">
      <c r="F323" s="1" t="s">
        <v>856</v>
      </c>
      <c r="G323" t="s">
        <v>857</v>
      </c>
      <c r="H323" t="s">
        <v>2002</v>
      </c>
      <c r="I323" s="1" t="s">
        <v>1581</v>
      </c>
      <c r="J323" t="s">
        <v>1582</v>
      </c>
      <c r="K323" t="s">
        <v>2377</v>
      </c>
    </row>
    <row r="324" spans="6:11" x14ac:dyDescent="0.25">
      <c r="F324" s="1" t="s">
        <v>858</v>
      </c>
      <c r="G324" t="s">
        <v>859</v>
      </c>
      <c r="H324" t="s">
        <v>2003</v>
      </c>
      <c r="I324" s="1" t="s">
        <v>1583</v>
      </c>
      <c r="J324" t="s">
        <v>1584</v>
      </c>
      <c r="K324" t="s">
        <v>2378</v>
      </c>
    </row>
    <row r="325" spans="6:11" x14ac:dyDescent="0.25">
      <c r="F325" s="1" t="s">
        <v>860</v>
      </c>
      <c r="G325" t="s">
        <v>861</v>
      </c>
      <c r="H325" t="s">
        <v>2004</v>
      </c>
      <c r="I325" s="1" t="s">
        <v>1585</v>
      </c>
      <c r="J325" t="s">
        <v>1586</v>
      </c>
      <c r="K325" t="s">
        <v>2379</v>
      </c>
    </row>
    <row r="326" spans="6:11" x14ac:dyDescent="0.25">
      <c r="F326" s="1" t="s">
        <v>862</v>
      </c>
      <c r="G326" t="s">
        <v>863</v>
      </c>
      <c r="H326" t="s">
        <v>2005</v>
      </c>
      <c r="I326" s="1" t="s">
        <v>1587</v>
      </c>
      <c r="J326" t="s">
        <v>1588</v>
      </c>
      <c r="K326" t="s">
        <v>2380</v>
      </c>
    </row>
    <row r="327" spans="6:11" x14ac:dyDescent="0.25">
      <c r="F327" s="1" t="s">
        <v>864</v>
      </c>
      <c r="G327" t="s">
        <v>865</v>
      </c>
      <c r="H327" t="s">
        <v>2006</v>
      </c>
      <c r="I327" s="1" t="s">
        <v>1589</v>
      </c>
      <c r="J327" t="s">
        <v>1590</v>
      </c>
      <c r="K327" t="s">
        <v>2381</v>
      </c>
    </row>
    <row r="328" spans="6:11" x14ac:dyDescent="0.25">
      <c r="F328" s="1" t="s">
        <v>866</v>
      </c>
      <c r="G328" t="s">
        <v>867</v>
      </c>
      <c r="H328" t="s">
        <v>2007</v>
      </c>
      <c r="I328" s="1" t="s">
        <v>1591</v>
      </c>
      <c r="J328" t="s">
        <v>1592</v>
      </c>
      <c r="K328" t="s">
        <v>2382</v>
      </c>
    </row>
    <row r="329" spans="6:11" x14ac:dyDescent="0.25">
      <c r="F329" s="1" t="s">
        <v>868</v>
      </c>
      <c r="G329" t="s">
        <v>869</v>
      </c>
      <c r="H329" t="s">
        <v>2008</v>
      </c>
      <c r="I329" s="1" t="s">
        <v>1593</v>
      </c>
      <c r="J329" t="s">
        <v>1594</v>
      </c>
      <c r="K329" t="s">
        <v>2383</v>
      </c>
    </row>
    <row r="330" spans="6:11" x14ac:dyDescent="0.25">
      <c r="F330" s="1" t="s">
        <v>870</v>
      </c>
      <c r="G330" t="s">
        <v>871</v>
      </c>
      <c r="H330" t="s">
        <v>2009</v>
      </c>
      <c r="I330" s="1" t="s">
        <v>1595</v>
      </c>
      <c r="J330" t="s">
        <v>1596</v>
      </c>
      <c r="K330" t="s">
        <v>2384</v>
      </c>
    </row>
    <row r="331" spans="6:11" x14ac:dyDescent="0.25">
      <c r="F331" s="1" t="s">
        <v>872</v>
      </c>
      <c r="G331" t="s">
        <v>873</v>
      </c>
      <c r="H331" t="s">
        <v>2010</v>
      </c>
      <c r="I331" s="1" t="s">
        <v>1597</v>
      </c>
      <c r="J331" t="s">
        <v>1598</v>
      </c>
      <c r="K331" t="s">
        <v>2385</v>
      </c>
    </row>
    <row r="332" spans="6:11" x14ac:dyDescent="0.25">
      <c r="F332" s="1" t="s">
        <v>874</v>
      </c>
      <c r="G332" t="s">
        <v>875</v>
      </c>
      <c r="H332" t="s">
        <v>2011</v>
      </c>
      <c r="I332" s="1" t="s">
        <v>1599</v>
      </c>
      <c r="J332" t="s">
        <v>1600</v>
      </c>
      <c r="K332" t="s">
        <v>2386</v>
      </c>
    </row>
    <row r="333" spans="6:11" x14ac:dyDescent="0.25">
      <c r="F333" s="1" t="s">
        <v>876</v>
      </c>
      <c r="G333" t="s">
        <v>877</v>
      </c>
      <c r="H333" t="s">
        <v>2012</v>
      </c>
      <c r="I333" s="1" t="s">
        <v>1601</v>
      </c>
      <c r="J333" t="s">
        <v>1602</v>
      </c>
      <c r="K333" t="s">
        <v>2387</v>
      </c>
    </row>
    <row r="334" spans="6:11" x14ac:dyDescent="0.25">
      <c r="F334" s="1" t="s">
        <v>878</v>
      </c>
      <c r="G334" t="s">
        <v>879</v>
      </c>
      <c r="H334" t="s">
        <v>2013</v>
      </c>
      <c r="I334" s="1" t="s">
        <v>1603</v>
      </c>
      <c r="J334" t="s">
        <v>1604</v>
      </c>
      <c r="K334" t="s">
        <v>2388</v>
      </c>
    </row>
    <row r="335" spans="6:11" x14ac:dyDescent="0.25">
      <c r="F335" s="1" t="s">
        <v>880</v>
      </c>
      <c r="G335" t="s">
        <v>881</v>
      </c>
      <c r="H335" t="s">
        <v>2014</v>
      </c>
      <c r="I335" s="1" t="s">
        <v>1605</v>
      </c>
      <c r="J335" t="s">
        <v>1606</v>
      </c>
      <c r="K335" t="s">
        <v>2389</v>
      </c>
    </row>
    <row r="336" spans="6:11" x14ac:dyDescent="0.25">
      <c r="F336" s="1" t="s">
        <v>882</v>
      </c>
      <c r="G336" t="s">
        <v>883</v>
      </c>
      <c r="H336" t="s">
        <v>2015</v>
      </c>
      <c r="I336" s="1" t="s">
        <v>1607</v>
      </c>
      <c r="J336" t="s">
        <v>1608</v>
      </c>
      <c r="K336" t="s">
        <v>2390</v>
      </c>
    </row>
    <row r="337" spans="6:11" x14ac:dyDescent="0.25">
      <c r="F337" s="1" t="s">
        <v>884</v>
      </c>
      <c r="G337" t="s">
        <v>885</v>
      </c>
      <c r="H337" t="s">
        <v>2016</v>
      </c>
      <c r="I337" s="1" t="s">
        <v>1609</v>
      </c>
      <c r="J337" t="s">
        <v>1610</v>
      </c>
      <c r="K337" t="s">
        <v>2391</v>
      </c>
    </row>
    <row r="338" spans="6:11" x14ac:dyDescent="0.25">
      <c r="F338" s="1" t="s">
        <v>886</v>
      </c>
      <c r="G338" t="s">
        <v>887</v>
      </c>
      <c r="H338" t="s">
        <v>2017</v>
      </c>
      <c r="I338" s="1" t="s">
        <v>1611</v>
      </c>
      <c r="J338" t="s">
        <v>1612</v>
      </c>
      <c r="K338" t="s">
        <v>2392</v>
      </c>
    </row>
    <row r="339" spans="6:11" x14ac:dyDescent="0.25">
      <c r="F339" s="1" t="s">
        <v>888</v>
      </c>
      <c r="G339" t="s">
        <v>889</v>
      </c>
      <c r="H339" t="s">
        <v>2018</v>
      </c>
      <c r="I339" s="1" t="s">
        <v>1613</v>
      </c>
      <c r="J339" t="s">
        <v>1614</v>
      </c>
      <c r="K339" t="s">
        <v>2393</v>
      </c>
    </row>
    <row r="340" spans="6:11" x14ac:dyDescent="0.25">
      <c r="F340" s="1" t="s">
        <v>890</v>
      </c>
      <c r="G340" t="s">
        <v>891</v>
      </c>
      <c r="H340" t="s">
        <v>2019</v>
      </c>
      <c r="I340" s="1" t="s">
        <v>1615</v>
      </c>
      <c r="J340" t="s">
        <v>947</v>
      </c>
      <c r="K340" t="s">
        <v>2394</v>
      </c>
    </row>
    <row r="341" spans="6:11" x14ac:dyDescent="0.25">
      <c r="F341" s="1" t="s">
        <v>892</v>
      </c>
      <c r="G341" t="s">
        <v>893</v>
      </c>
      <c r="H341" t="s">
        <v>2020</v>
      </c>
      <c r="I341" s="1" t="s">
        <v>1616</v>
      </c>
      <c r="J341" t="s">
        <v>1617</v>
      </c>
      <c r="K341" t="s">
        <v>2395</v>
      </c>
    </row>
    <row r="342" spans="6:11" x14ac:dyDescent="0.25">
      <c r="F342" s="1" t="s">
        <v>894</v>
      </c>
      <c r="G342" t="s">
        <v>895</v>
      </c>
      <c r="H342" t="s">
        <v>2021</v>
      </c>
      <c r="I342" s="1" t="s">
        <v>1618</v>
      </c>
      <c r="J342" t="s">
        <v>1619</v>
      </c>
      <c r="K342" t="s">
        <v>2396</v>
      </c>
    </row>
    <row r="343" spans="6:11" x14ac:dyDescent="0.25">
      <c r="F343" s="1" t="s">
        <v>896</v>
      </c>
      <c r="G343" t="s">
        <v>383</v>
      </c>
      <c r="H343" t="s">
        <v>2022</v>
      </c>
      <c r="I343" s="1" t="s">
        <v>1620</v>
      </c>
      <c r="J343" t="s">
        <v>1621</v>
      </c>
      <c r="K343" t="s">
        <v>2397</v>
      </c>
    </row>
    <row r="344" spans="6:11" x14ac:dyDescent="0.25">
      <c r="F344" s="1" t="s">
        <v>897</v>
      </c>
      <c r="G344" t="s">
        <v>898</v>
      </c>
      <c r="H344" t="s">
        <v>2023</v>
      </c>
      <c r="I344" s="1" t="s">
        <v>1622</v>
      </c>
      <c r="J344" t="s">
        <v>1623</v>
      </c>
      <c r="K344" t="s">
        <v>2398</v>
      </c>
    </row>
    <row r="345" spans="6:11" x14ac:dyDescent="0.25">
      <c r="F345" s="1" t="s">
        <v>899</v>
      </c>
      <c r="G345" t="s">
        <v>900</v>
      </c>
      <c r="H345" t="s">
        <v>2024</v>
      </c>
      <c r="I345" s="1" t="s">
        <v>1624</v>
      </c>
      <c r="J345" t="s">
        <v>1625</v>
      </c>
      <c r="K345" t="s">
        <v>2399</v>
      </c>
    </row>
    <row r="346" spans="6:11" x14ac:dyDescent="0.25">
      <c r="F346" s="1" t="s">
        <v>901</v>
      </c>
      <c r="G346" t="s">
        <v>902</v>
      </c>
      <c r="H346" t="s">
        <v>2025</v>
      </c>
      <c r="I346" s="1" t="s">
        <v>1626</v>
      </c>
      <c r="J346" t="s">
        <v>1627</v>
      </c>
      <c r="K346" t="s">
        <v>2400</v>
      </c>
    </row>
    <row r="347" spans="6:11" x14ac:dyDescent="0.25">
      <c r="F347" s="1" t="s">
        <v>903</v>
      </c>
      <c r="G347" t="s">
        <v>904</v>
      </c>
      <c r="H347" t="s">
        <v>2026</v>
      </c>
    </row>
    <row r="348" spans="6:11" x14ac:dyDescent="0.25">
      <c r="F348" s="1" t="s">
        <v>905</v>
      </c>
      <c r="G348" t="s">
        <v>906</v>
      </c>
      <c r="H348" t="s">
        <v>2027</v>
      </c>
    </row>
    <row r="349" spans="6:11" x14ac:dyDescent="0.25">
      <c r="F349" s="1" t="s">
        <v>907</v>
      </c>
      <c r="G349" t="s">
        <v>908</v>
      </c>
      <c r="H349" t="s">
        <v>2028</v>
      </c>
    </row>
    <row r="350" spans="6:11" x14ac:dyDescent="0.25">
      <c r="F350" s="1" t="s">
        <v>909</v>
      </c>
      <c r="G350" t="s">
        <v>910</v>
      </c>
      <c r="H350" t="s">
        <v>2029</v>
      </c>
    </row>
    <row r="351" spans="6:11" x14ac:dyDescent="0.25">
      <c r="F351" s="1" t="s">
        <v>911</v>
      </c>
      <c r="G351" t="s">
        <v>885</v>
      </c>
      <c r="H351" t="s">
        <v>2030</v>
      </c>
    </row>
    <row r="352" spans="6:11" x14ac:dyDescent="0.25">
      <c r="F352" s="1" t="s">
        <v>912</v>
      </c>
      <c r="G352" t="s">
        <v>887</v>
      </c>
      <c r="H352" t="s">
        <v>2031</v>
      </c>
    </row>
    <row r="353" spans="6:8" x14ac:dyDescent="0.25">
      <c r="F353" s="1" t="s">
        <v>913</v>
      </c>
      <c r="G353" t="s">
        <v>914</v>
      </c>
      <c r="H353" t="s">
        <v>2032</v>
      </c>
    </row>
    <row r="354" spans="6:8" x14ac:dyDescent="0.25">
      <c r="F354" s="1" t="s">
        <v>915</v>
      </c>
      <c r="G354" t="s">
        <v>916</v>
      </c>
      <c r="H354" t="s">
        <v>2033</v>
      </c>
    </row>
    <row r="355" spans="6:8" x14ac:dyDescent="0.25">
      <c r="F355" s="1" t="s">
        <v>917</v>
      </c>
      <c r="G355" t="s">
        <v>918</v>
      </c>
      <c r="H355" t="s">
        <v>2034</v>
      </c>
    </row>
    <row r="356" spans="6:8" x14ac:dyDescent="0.25">
      <c r="F356" s="1" t="s">
        <v>919</v>
      </c>
      <c r="G356" t="s">
        <v>920</v>
      </c>
      <c r="H356" t="s">
        <v>2035</v>
      </c>
    </row>
    <row r="357" spans="6:8" x14ac:dyDescent="0.25">
      <c r="F357" s="1" t="s">
        <v>921</v>
      </c>
      <c r="G357" t="s">
        <v>922</v>
      </c>
      <c r="H357" t="s">
        <v>2036</v>
      </c>
    </row>
    <row r="358" spans="6:8" x14ac:dyDescent="0.25">
      <c r="F358" s="1" t="s">
        <v>923</v>
      </c>
      <c r="G358" t="s">
        <v>924</v>
      </c>
      <c r="H358" t="s">
        <v>2037</v>
      </c>
    </row>
    <row r="359" spans="6:8" x14ac:dyDescent="0.25">
      <c r="F359" s="1" t="s">
        <v>925</v>
      </c>
      <c r="G359" t="s">
        <v>926</v>
      </c>
      <c r="H359" t="s">
        <v>2038</v>
      </c>
    </row>
    <row r="360" spans="6:8" x14ac:dyDescent="0.25">
      <c r="F360" s="1" t="s">
        <v>927</v>
      </c>
      <c r="G360" t="s">
        <v>928</v>
      </c>
      <c r="H360" t="s">
        <v>2039</v>
      </c>
    </row>
    <row r="361" spans="6:8" x14ac:dyDescent="0.25">
      <c r="F361" s="1" t="s">
        <v>929</v>
      </c>
      <c r="G361" t="s">
        <v>930</v>
      </c>
      <c r="H361" t="s">
        <v>2040</v>
      </c>
    </row>
    <row r="362" spans="6:8" x14ac:dyDescent="0.25">
      <c r="F362" s="1" t="s">
        <v>931</v>
      </c>
      <c r="G362" t="s">
        <v>932</v>
      </c>
      <c r="H362" t="s">
        <v>2041</v>
      </c>
    </row>
    <row r="363" spans="6:8" x14ac:dyDescent="0.25">
      <c r="F363" s="1" t="s">
        <v>933</v>
      </c>
      <c r="G363" t="s">
        <v>934</v>
      </c>
      <c r="H363" t="s">
        <v>2042</v>
      </c>
    </row>
    <row r="364" spans="6:8" x14ac:dyDescent="0.25">
      <c r="F364" s="1" t="s">
        <v>935</v>
      </c>
      <c r="G364" t="s">
        <v>936</v>
      </c>
      <c r="H364" t="s">
        <v>2043</v>
      </c>
    </row>
    <row r="365" spans="6:8" x14ac:dyDescent="0.25">
      <c r="F365" s="1" t="s">
        <v>937</v>
      </c>
      <c r="G365" t="s">
        <v>938</v>
      </c>
      <c r="H365" t="s">
        <v>2044</v>
      </c>
    </row>
    <row r="366" spans="6:8" x14ac:dyDescent="0.25">
      <c r="F366" s="1" t="s">
        <v>939</v>
      </c>
      <c r="G366" t="s">
        <v>900</v>
      </c>
      <c r="H366" t="s">
        <v>2045</v>
      </c>
    </row>
    <row r="367" spans="6:8" x14ac:dyDescent="0.25">
      <c r="F367" s="1" t="s">
        <v>940</v>
      </c>
      <c r="G367" t="s">
        <v>941</v>
      </c>
      <c r="H367" t="s">
        <v>2046</v>
      </c>
    </row>
    <row r="368" spans="6:8" x14ac:dyDescent="0.25">
      <c r="F368" s="1" t="s">
        <v>942</v>
      </c>
      <c r="G368" t="s">
        <v>943</v>
      </c>
      <c r="H368" t="s">
        <v>2047</v>
      </c>
    </row>
    <row r="369" spans="6:8" x14ac:dyDescent="0.25">
      <c r="F369" s="1" t="s">
        <v>944</v>
      </c>
      <c r="G369" t="s">
        <v>945</v>
      </c>
      <c r="H369" t="s">
        <v>2048</v>
      </c>
    </row>
    <row r="370" spans="6:8" x14ac:dyDescent="0.25">
      <c r="F370" s="1" t="s">
        <v>946</v>
      </c>
      <c r="G370" t="s">
        <v>947</v>
      </c>
      <c r="H370" t="s">
        <v>2049</v>
      </c>
    </row>
    <row r="371" spans="6:8" x14ac:dyDescent="0.25">
      <c r="F371" s="1" t="s">
        <v>948</v>
      </c>
      <c r="G371" t="s">
        <v>949</v>
      </c>
      <c r="H371" t="s">
        <v>2050</v>
      </c>
    </row>
    <row r="372" spans="6:8" x14ac:dyDescent="0.25">
      <c r="F372" s="1" t="s">
        <v>950</v>
      </c>
      <c r="G372" t="s">
        <v>951</v>
      </c>
      <c r="H372" t="s">
        <v>2051</v>
      </c>
    </row>
    <row r="373" spans="6:8" x14ac:dyDescent="0.25">
      <c r="F373" s="1" t="s">
        <v>952</v>
      </c>
      <c r="G373" t="s">
        <v>953</v>
      </c>
      <c r="H373" t="s">
        <v>2052</v>
      </c>
    </row>
    <row r="374" spans="6:8" x14ac:dyDescent="0.25">
      <c r="F374" s="1" t="s">
        <v>954</v>
      </c>
      <c r="G374" t="s">
        <v>955</v>
      </c>
      <c r="H374" t="s">
        <v>2053</v>
      </c>
    </row>
    <row r="375" spans="6:8" x14ac:dyDescent="0.25">
      <c r="F375" s="1" t="s">
        <v>956</v>
      </c>
      <c r="G375" t="s">
        <v>957</v>
      </c>
      <c r="H375" t="s">
        <v>2054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Worksheet</vt:lpstr>
      <vt:lpstr>Sheet2</vt:lpstr>
      <vt:lpstr>Form!Print_Area</vt:lpstr>
      <vt:lpstr>Worksheet!Print_Area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williamn.summersett</dc:creator>
  <cp:lastModifiedBy>Wagoner, Jessica D (DLG)</cp:lastModifiedBy>
  <cp:lastPrinted>2021-04-09T20:55:05Z</cp:lastPrinted>
  <dcterms:created xsi:type="dcterms:W3CDTF">2021-02-22T14:06:23Z</dcterms:created>
  <dcterms:modified xsi:type="dcterms:W3CDTF">2021-09-02T15:07:46Z</dcterms:modified>
</cp:coreProperties>
</file>